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03 Zakázky 2022\63522077 Oprava osvětlení na trati Přerov - Nedakonice - AS\01_ZD\Díl 4 Soupis prací s výkazem výměr\"/>
    </mc:Choice>
  </mc:AlternateContent>
  <bookViews>
    <workbookView xWindow="0" yWindow="0" windowWidth="28800" windowHeight="12090"/>
  </bookViews>
  <sheets>
    <sheet name="Rekapitulace stavby" sheetId="1" r:id="rId1"/>
    <sheet name="SO01.1 - Oprava osvětlení..." sheetId="2" r:id="rId2"/>
    <sheet name="SO01.2 - Oprava osvětlení..." sheetId="3" r:id="rId3"/>
    <sheet name="SO02.1 - Oprava ostrovníh..." sheetId="4" r:id="rId4"/>
    <sheet name="SO03.1 - Oprava osvětlení..." sheetId="5" r:id="rId5"/>
    <sheet name="SO03.2 - Oprava osvětlení..." sheetId="6" r:id="rId6"/>
    <sheet name="SO04.1 - Oprava osvětlení..." sheetId="7" r:id="rId7"/>
    <sheet name="SO05.1 - Oprava osvětlení..." sheetId="8" r:id="rId8"/>
    <sheet name="VON - Vedlejší ostatní ná..." sheetId="9" r:id="rId9"/>
    <sheet name="Pokyny pro vyplnění" sheetId="10" r:id="rId10"/>
  </sheets>
  <definedNames>
    <definedName name="_xlnm._FilterDatabase" localSheetId="1" hidden="1">'SO01.1 - Oprava osvětlení...'!$C$79:$K$125</definedName>
    <definedName name="_xlnm._FilterDatabase" localSheetId="2" hidden="1">'SO01.2 - Oprava osvětlení...'!$C$78:$K$107</definedName>
    <definedName name="_xlnm._FilterDatabase" localSheetId="3" hidden="1">'SO02.1 - Oprava ostrovníh...'!$C$79:$K$160</definedName>
    <definedName name="_xlnm._FilterDatabase" localSheetId="4" hidden="1">'SO03.1 - Oprava osvětlení...'!$C$78:$K$123</definedName>
    <definedName name="_xlnm._FilterDatabase" localSheetId="5" hidden="1">'SO03.2 - Oprava osvětlení...'!$C$78:$K$107</definedName>
    <definedName name="_xlnm._FilterDatabase" localSheetId="6" hidden="1">'SO04.1 - Oprava osvětlení...'!$C$78:$K$112</definedName>
    <definedName name="_xlnm._FilterDatabase" localSheetId="7" hidden="1">'SO05.1 - Oprava osvětlení...'!$C$78:$K$145</definedName>
    <definedName name="_xlnm._FilterDatabase" localSheetId="8" hidden="1">'VON - Vedlejší ostatní ná...'!$C$80:$K$104</definedName>
    <definedName name="_xlnm.Print_Titles" localSheetId="0">'Rekapitulace stavby'!$52:$52</definedName>
    <definedName name="_xlnm.Print_Titles" localSheetId="1">'SO01.1 - Oprava osvětlení...'!$79:$79</definedName>
    <definedName name="_xlnm.Print_Titles" localSheetId="2">'SO01.2 - Oprava osvětlení...'!$78:$78</definedName>
    <definedName name="_xlnm.Print_Titles" localSheetId="3">'SO02.1 - Oprava ostrovníh...'!$79:$79</definedName>
    <definedName name="_xlnm.Print_Titles" localSheetId="4">'SO03.1 - Oprava osvětlení...'!$78:$78</definedName>
    <definedName name="_xlnm.Print_Titles" localSheetId="5">'SO03.2 - Oprava osvětlení...'!$78:$78</definedName>
    <definedName name="_xlnm.Print_Titles" localSheetId="6">'SO04.1 - Oprava osvětlení...'!$78:$78</definedName>
    <definedName name="_xlnm.Print_Titles" localSheetId="7">'SO05.1 - Oprava osvětlení...'!$78:$78</definedName>
    <definedName name="_xlnm.Print_Titles" localSheetId="8">'VON - Vedlejší ostatní ná...'!$80:$80</definedName>
    <definedName name="_xlnm.Print_Area" localSheetId="9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stavby'!$C$42:$AQ$63</definedName>
    <definedName name="_xlnm.Print_Area" localSheetId="1">'SO01.1 - Oprava osvětlení...'!$C$4:$J$39,'SO01.1 - Oprava osvětlení...'!$C$45:$J$61,'SO01.1 - Oprava osvětlení...'!$C$67:$K$125</definedName>
    <definedName name="_xlnm.Print_Area" localSheetId="2">'SO01.2 - Oprava osvětlení...'!$C$4:$J$39,'SO01.2 - Oprava osvětlení...'!$C$45:$J$60,'SO01.2 - Oprava osvětlení...'!$C$66:$K$107</definedName>
    <definedName name="_xlnm.Print_Area" localSheetId="3">'SO02.1 - Oprava ostrovníh...'!$C$4:$J$39,'SO02.1 - Oprava ostrovníh...'!$C$45:$J$61,'SO02.1 - Oprava ostrovníh...'!$C$67:$K$160</definedName>
    <definedName name="_xlnm.Print_Area" localSheetId="4">'SO03.1 - Oprava osvětlení...'!$C$4:$J$39,'SO03.1 - Oprava osvětlení...'!$C$45:$J$60,'SO03.1 - Oprava osvětlení...'!$C$66:$K$123</definedName>
    <definedName name="_xlnm.Print_Area" localSheetId="5">'SO03.2 - Oprava osvětlení...'!$C$4:$J$39,'SO03.2 - Oprava osvětlení...'!$C$45:$J$60,'SO03.2 - Oprava osvětlení...'!$C$66:$K$107</definedName>
    <definedName name="_xlnm.Print_Area" localSheetId="6">'SO04.1 - Oprava osvětlení...'!$C$4:$J$39,'SO04.1 - Oprava osvětlení...'!$C$45:$J$60,'SO04.1 - Oprava osvětlení...'!$C$66:$K$112</definedName>
    <definedName name="_xlnm.Print_Area" localSheetId="7">'SO05.1 - Oprava osvětlení...'!$C$4:$J$39,'SO05.1 - Oprava osvětlení...'!$C$45:$J$60,'SO05.1 - Oprava osvětlení...'!$C$66:$K$145</definedName>
    <definedName name="_xlnm.Print_Area" localSheetId="8">'VON - Vedlejší ostatní ná...'!$C$4:$J$39,'VON - Vedlejší ostatní ná...'!$C$45:$J$62,'VON - Vedlejší ostatní ná...'!$C$68:$K$104</definedName>
  </definedNames>
  <calcPr calcId="162913"/>
</workbook>
</file>

<file path=xl/calcChain.xml><?xml version="1.0" encoding="utf-8"?>
<calcChain xmlns="http://schemas.openxmlformats.org/spreadsheetml/2006/main">
  <c r="J37" i="9" l="1"/>
  <c r="J36" i="9"/>
  <c r="AY62" i="1" s="1"/>
  <c r="J35" i="9"/>
  <c r="AX62" i="1" s="1"/>
  <c r="BI103" i="9"/>
  <c r="BH103" i="9"/>
  <c r="BG103" i="9"/>
  <c r="BF103" i="9"/>
  <c r="T103" i="9"/>
  <c r="R103" i="9"/>
  <c r="P103" i="9"/>
  <c r="BI101" i="9"/>
  <c r="BH101" i="9"/>
  <c r="BG101" i="9"/>
  <c r="BF101" i="9"/>
  <c r="T101" i="9"/>
  <c r="R101" i="9"/>
  <c r="P101" i="9"/>
  <c r="BI99" i="9"/>
  <c r="BH99" i="9"/>
  <c r="BG99" i="9"/>
  <c r="BF99" i="9"/>
  <c r="T99" i="9"/>
  <c r="R99" i="9"/>
  <c r="P99" i="9"/>
  <c r="BI97" i="9"/>
  <c r="BH97" i="9"/>
  <c r="BG97" i="9"/>
  <c r="BF97" i="9"/>
  <c r="T97" i="9"/>
  <c r="R97" i="9"/>
  <c r="P97" i="9"/>
  <c r="BI95" i="9"/>
  <c r="BH95" i="9"/>
  <c r="BG95" i="9"/>
  <c r="BF95" i="9"/>
  <c r="T95" i="9"/>
  <c r="R95" i="9"/>
  <c r="P95" i="9"/>
  <c r="BI93" i="9"/>
  <c r="BH93" i="9"/>
  <c r="BG93" i="9"/>
  <c r="BF93" i="9"/>
  <c r="T93" i="9"/>
  <c r="R93" i="9"/>
  <c r="P93" i="9"/>
  <c r="BI91" i="9"/>
  <c r="BH91" i="9"/>
  <c r="BG91" i="9"/>
  <c r="BF91" i="9"/>
  <c r="T91" i="9"/>
  <c r="R91" i="9"/>
  <c r="P91" i="9"/>
  <c r="BI89" i="9"/>
  <c r="BH89" i="9"/>
  <c r="BG89" i="9"/>
  <c r="BF89" i="9"/>
  <c r="T89" i="9"/>
  <c r="R89" i="9"/>
  <c r="P89" i="9"/>
  <c r="BI87" i="9"/>
  <c r="BH87" i="9"/>
  <c r="BG87" i="9"/>
  <c r="BF87" i="9"/>
  <c r="T87" i="9"/>
  <c r="R87" i="9"/>
  <c r="P87" i="9"/>
  <c r="BI86" i="9"/>
  <c r="BH86" i="9"/>
  <c r="BG86" i="9"/>
  <c r="BF86" i="9"/>
  <c r="T86" i="9"/>
  <c r="R86" i="9"/>
  <c r="P86" i="9"/>
  <c r="BI85" i="9"/>
  <c r="BH85" i="9"/>
  <c r="BG85" i="9"/>
  <c r="BF85" i="9"/>
  <c r="T85" i="9"/>
  <c r="R85" i="9"/>
  <c r="P85" i="9"/>
  <c r="BI83" i="9"/>
  <c r="BH83" i="9"/>
  <c r="BG83" i="9"/>
  <c r="BF83" i="9"/>
  <c r="T83" i="9"/>
  <c r="R83" i="9"/>
  <c r="P83" i="9"/>
  <c r="J78" i="9"/>
  <c r="J77" i="9"/>
  <c r="F77" i="9"/>
  <c r="F75" i="9"/>
  <c r="E73" i="9"/>
  <c r="J55" i="9"/>
  <c r="J54" i="9"/>
  <c r="F54" i="9"/>
  <c r="F52" i="9"/>
  <c r="E50" i="9"/>
  <c r="J18" i="9"/>
  <c r="E18" i="9"/>
  <c r="F78" i="9"/>
  <c r="J17" i="9"/>
  <c r="J12" i="9"/>
  <c r="J75" i="9" s="1"/>
  <c r="E7" i="9"/>
  <c r="E71" i="9" s="1"/>
  <c r="J37" i="8"/>
  <c r="J36" i="8"/>
  <c r="AY61" i="1"/>
  <c r="J35" i="8"/>
  <c r="AX61" i="1"/>
  <c r="BI145" i="8"/>
  <c r="BH145" i="8"/>
  <c r="BG145" i="8"/>
  <c r="BF145" i="8"/>
  <c r="T145" i="8"/>
  <c r="R145" i="8"/>
  <c r="P145" i="8"/>
  <c r="BI144" i="8"/>
  <c r="BH144" i="8"/>
  <c r="BG144" i="8"/>
  <c r="BF144" i="8"/>
  <c r="T144" i="8"/>
  <c r="R144" i="8"/>
  <c r="P144" i="8"/>
  <c r="BI143" i="8"/>
  <c r="BH143" i="8"/>
  <c r="BG143" i="8"/>
  <c r="BF143" i="8"/>
  <c r="T143" i="8"/>
  <c r="R143" i="8"/>
  <c r="P143" i="8"/>
  <c r="BI142" i="8"/>
  <c r="BH142" i="8"/>
  <c r="BG142" i="8"/>
  <c r="BF142" i="8"/>
  <c r="T142" i="8"/>
  <c r="R142" i="8"/>
  <c r="P142" i="8"/>
  <c r="BI141" i="8"/>
  <c r="BH141" i="8"/>
  <c r="BG141" i="8"/>
  <c r="BF141" i="8"/>
  <c r="T141" i="8"/>
  <c r="R141" i="8"/>
  <c r="P141" i="8"/>
  <c r="BI140" i="8"/>
  <c r="BH140" i="8"/>
  <c r="BG140" i="8"/>
  <c r="BF140" i="8"/>
  <c r="T140" i="8"/>
  <c r="R140" i="8"/>
  <c r="P140" i="8"/>
  <c r="BI139" i="8"/>
  <c r="BH139" i="8"/>
  <c r="BG139" i="8"/>
  <c r="BF139" i="8"/>
  <c r="T139" i="8"/>
  <c r="R139" i="8"/>
  <c r="P139" i="8"/>
  <c r="BI138" i="8"/>
  <c r="BH138" i="8"/>
  <c r="BG138" i="8"/>
  <c r="BF138" i="8"/>
  <c r="T138" i="8"/>
  <c r="R138" i="8"/>
  <c r="P138" i="8"/>
  <c r="BI132" i="8"/>
  <c r="BH132" i="8"/>
  <c r="BG132" i="8"/>
  <c r="BF132" i="8"/>
  <c r="T132" i="8"/>
  <c r="R132" i="8"/>
  <c r="P132" i="8"/>
  <c r="BI128" i="8"/>
  <c r="BH128" i="8"/>
  <c r="BG128" i="8"/>
  <c r="BF128" i="8"/>
  <c r="T128" i="8"/>
  <c r="R128" i="8"/>
  <c r="P128" i="8"/>
  <c r="BI122" i="8"/>
  <c r="BH122" i="8"/>
  <c r="BG122" i="8"/>
  <c r="BF122" i="8"/>
  <c r="T122" i="8"/>
  <c r="R122" i="8"/>
  <c r="P122" i="8"/>
  <c r="BI121" i="8"/>
  <c r="BH121" i="8"/>
  <c r="BG121" i="8"/>
  <c r="BF121" i="8"/>
  <c r="T121" i="8"/>
  <c r="R121" i="8"/>
  <c r="P121" i="8"/>
  <c r="BI120" i="8"/>
  <c r="BH120" i="8"/>
  <c r="BG120" i="8"/>
  <c r="BF120" i="8"/>
  <c r="T120" i="8"/>
  <c r="R120" i="8"/>
  <c r="P120" i="8"/>
  <c r="BI119" i="8"/>
  <c r="BH119" i="8"/>
  <c r="BG119" i="8"/>
  <c r="BF119" i="8"/>
  <c r="T119" i="8"/>
  <c r="R119" i="8"/>
  <c r="P119" i="8"/>
  <c r="BI118" i="8"/>
  <c r="BH118" i="8"/>
  <c r="BG118" i="8"/>
  <c r="BF118" i="8"/>
  <c r="T118" i="8"/>
  <c r="R118" i="8"/>
  <c r="P118" i="8"/>
  <c r="BI117" i="8"/>
  <c r="BH117" i="8"/>
  <c r="BG117" i="8"/>
  <c r="BF117" i="8"/>
  <c r="T117" i="8"/>
  <c r="R117" i="8"/>
  <c r="P117" i="8"/>
  <c r="BI116" i="8"/>
  <c r="BH116" i="8"/>
  <c r="BG116" i="8"/>
  <c r="BF116" i="8"/>
  <c r="T116" i="8"/>
  <c r="R116" i="8"/>
  <c r="P116" i="8"/>
  <c r="BI115" i="8"/>
  <c r="BH115" i="8"/>
  <c r="BG115" i="8"/>
  <c r="BF115" i="8"/>
  <c r="T115" i="8"/>
  <c r="R115" i="8"/>
  <c r="P115" i="8"/>
  <c r="BI113" i="8"/>
  <c r="BH113" i="8"/>
  <c r="BG113" i="8"/>
  <c r="BF113" i="8"/>
  <c r="T113" i="8"/>
  <c r="R113" i="8"/>
  <c r="P113" i="8"/>
  <c r="BI112" i="8"/>
  <c r="BH112" i="8"/>
  <c r="BG112" i="8"/>
  <c r="BF112" i="8"/>
  <c r="T112" i="8"/>
  <c r="R112" i="8"/>
  <c r="P112" i="8"/>
  <c r="BI111" i="8"/>
  <c r="BH111" i="8"/>
  <c r="BG111" i="8"/>
  <c r="BF111" i="8"/>
  <c r="T111" i="8"/>
  <c r="R111" i="8"/>
  <c r="P111" i="8"/>
  <c r="BI110" i="8"/>
  <c r="BH110" i="8"/>
  <c r="BG110" i="8"/>
  <c r="BF110" i="8"/>
  <c r="T110" i="8"/>
  <c r="R110" i="8"/>
  <c r="P110" i="8"/>
  <c r="BI109" i="8"/>
  <c r="BH109" i="8"/>
  <c r="BG109" i="8"/>
  <c r="BF109" i="8"/>
  <c r="T109" i="8"/>
  <c r="R109" i="8"/>
  <c r="P109" i="8"/>
  <c r="BI107" i="8"/>
  <c r="BH107" i="8"/>
  <c r="BG107" i="8"/>
  <c r="BF107" i="8"/>
  <c r="T107" i="8"/>
  <c r="R107" i="8"/>
  <c r="P107" i="8"/>
  <c r="BI106" i="8"/>
  <c r="BH106" i="8"/>
  <c r="BG106" i="8"/>
  <c r="BF106" i="8"/>
  <c r="T106" i="8"/>
  <c r="R106" i="8"/>
  <c r="P106" i="8"/>
  <c r="BI104" i="8"/>
  <c r="BH104" i="8"/>
  <c r="BG104" i="8"/>
  <c r="BF104" i="8"/>
  <c r="T104" i="8"/>
  <c r="R104" i="8"/>
  <c r="P104" i="8"/>
  <c r="BI103" i="8"/>
  <c r="BH103" i="8"/>
  <c r="BG103" i="8"/>
  <c r="BF103" i="8"/>
  <c r="T103" i="8"/>
  <c r="R103" i="8"/>
  <c r="P103" i="8"/>
  <c r="BI102" i="8"/>
  <c r="BH102" i="8"/>
  <c r="BG102" i="8"/>
  <c r="BF102" i="8"/>
  <c r="T102" i="8"/>
  <c r="R102" i="8"/>
  <c r="P102" i="8"/>
  <c r="BI101" i="8"/>
  <c r="BH101" i="8"/>
  <c r="BG101" i="8"/>
  <c r="BF101" i="8"/>
  <c r="T101" i="8"/>
  <c r="R101" i="8"/>
  <c r="P101" i="8"/>
  <c r="BI100" i="8"/>
  <c r="BH100" i="8"/>
  <c r="BG100" i="8"/>
  <c r="BF100" i="8"/>
  <c r="T100" i="8"/>
  <c r="R100" i="8"/>
  <c r="P100" i="8"/>
  <c r="BI99" i="8"/>
  <c r="BH99" i="8"/>
  <c r="BG99" i="8"/>
  <c r="BF99" i="8"/>
  <c r="T99" i="8"/>
  <c r="R99" i="8"/>
  <c r="P99" i="8"/>
  <c r="BI98" i="8"/>
  <c r="BH98" i="8"/>
  <c r="BG98" i="8"/>
  <c r="BF98" i="8"/>
  <c r="T98" i="8"/>
  <c r="R98" i="8"/>
  <c r="P98" i="8"/>
  <c r="BI97" i="8"/>
  <c r="BH97" i="8"/>
  <c r="BG97" i="8"/>
  <c r="BF97" i="8"/>
  <c r="T97" i="8"/>
  <c r="R97" i="8"/>
  <c r="P97" i="8"/>
  <c r="BI96" i="8"/>
  <c r="BH96" i="8"/>
  <c r="BG96" i="8"/>
  <c r="BF96" i="8"/>
  <c r="T96" i="8"/>
  <c r="R96" i="8"/>
  <c r="P96" i="8"/>
  <c r="BI95" i="8"/>
  <c r="BH95" i="8"/>
  <c r="BG95" i="8"/>
  <c r="BF95" i="8"/>
  <c r="T95" i="8"/>
  <c r="R95" i="8"/>
  <c r="P95" i="8"/>
  <c r="BI90" i="8"/>
  <c r="BH90" i="8"/>
  <c r="BG90" i="8"/>
  <c r="BF90" i="8"/>
  <c r="T90" i="8"/>
  <c r="R90" i="8"/>
  <c r="P90" i="8"/>
  <c r="BI88" i="8"/>
  <c r="BH88" i="8"/>
  <c r="BG88" i="8"/>
  <c r="BF88" i="8"/>
  <c r="T88" i="8"/>
  <c r="R88" i="8"/>
  <c r="P88" i="8"/>
  <c r="BI86" i="8"/>
  <c r="BH86" i="8"/>
  <c r="BG86" i="8"/>
  <c r="BF86" i="8"/>
  <c r="T86" i="8"/>
  <c r="R86" i="8"/>
  <c r="P86" i="8"/>
  <c r="BI85" i="8"/>
  <c r="BH85" i="8"/>
  <c r="BG85" i="8"/>
  <c r="BF85" i="8"/>
  <c r="T85" i="8"/>
  <c r="R85" i="8"/>
  <c r="P85" i="8"/>
  <c r="BI84" i="8"/>
  <c r="BH84" i="8"/>
  <c r="BG84" i="8"/>
  <c r="BF84" i="8"/>
  <c r="T84" i="8"/>
  <c r="R84" i="8"/>
  <c r="P84" i="8"/>
  <c r="BI80" i="8"/>
  <c r="BH80" i="8"/>
  <c r="BG80" i="8"/>
  <c r="BF80" i="8"/>
  <c r="T80" i="8"/>
  <c r="R80" i="8"/>
  <c r="P80" i="8"/>
  <c r="J76" i="8"/>
  <c r="J75" i="8"/>
  <c r="F75" i="8"/>
  <c r="F73" i="8"/>
  <c r="E71" i="8"/>
  <c r="J55" i="8"/>
  <c r="J54" i="8"/>
  <c r="F54" i="8"/>
  <c r="F52" i="8"/>
  <c r="E50" i="8"/>
  <c r="J18" i="8"/>
  <c r="E18" i="8"/>
  <c r="F76" i="8"/>
  <c r="J17" i="8"/>
  <c r="J12" i="8"/>
  <c r="J73" i="8" s="1"/>
  <c r="E7" i="8"/>
  <c r="E69" i="8" s="1"/>
  <c r="J37" i="7"/>
  <c r="J36" i="7"/>
  <c r="AY60" i="1"/>
  <c r="J35" i="7"/>
  <c r="AX60" i="1"/>
  <c r="BI112" i="7"/>
  <c r="BH112" i="7"/>
  <c r="BG112" i="7"/>
  <c r="BF112" i="7"/>
  <c r="T112" i="7"/>
  <c r="R112" i="7"/>
  <c r="P112" i="7"/>
  <c r="BI111" i="7"/>
  <c r="BH111" i="7"/>
  <c r="BG111" i="7"/>
  <c r="BF111" i="7"/>
  <c r="T111" i="7"/>
  <c r="R111" i="7"/>
  <c r="P111" i="7"/>
  <c r="BI110" i="7"/>
  <c r="BH110" i="7"/>
  <c r="BG110" i="7"/>
  <c r="BF110" i="7"/>
  <c r="T110" i="7"/>
  <c r="R110" i="7"/>
  <c r="P110" i="7"/>
  <c r="BI109" i="7"/>
  <c r="BH109" i="7"/>
  <c r="BG109" i="7"/>
  <c r="BF109" i="7"/>
  <c r="T109" i="7"/>
  <c r="R109" i="7"/>
  <c r="P109" i="7"/>
  <c r="BI108" i="7"/>
  <c r="BH108" i="7"/>
  <c r="BG108" i="7"/>
  <c r="BF108" i="7"/>
  <c r="T108" i="7"/>
  <c r="R108" i="7"/>
  <c r="P108" i="7"/>
  <c r="BI107" i="7"/>
  <c r="BH107" i="7"/>
  <c r="BG107" i="7"/>
  <c r="BF107" i="7"/>
  <c r="T107" i="7"/>
  <c r="R107" i="7"/>
  <c r="P107" i="7"/>
  <c r="BI106" i="7"/>
  <c r="BH106" i="7"/>
  <c r="BG106" i="7"/>
  <c r="BF106" i="7"/>
  <c r="T106" i="7"/>
  <c r="R106" i="7"/>
  <c r="P106" i="7"/>
  <c r="BI102" i="7"/>
  <c r="BH102" i="7"/>
  <c r="BG102" i="7"/>
  <c r="BF102" i="7"/>
  <c r="T102" i="7"/>
  <c r="R102" i="7"/>
  <c r="P102" i="7"/>
  <c r="BI98" i="7"/>
  <c r="BH98" i="7"/>
  <c r="BG98" i="7"/>
  <c r="BF98" i="7"/>
  <c r="T98" i="7"/>
  <c r="R98" i="7"/>
  <c r="P98" i="7"/>
  <c r="BI95" i="7"/>
  <c r="BH95" i="7"/>
  <c r="BG95" i="7"/>
  <c r="BF95" i="7"/>
  <c r="T95" i="7"/>
  <c r="R95" i="7"/>
  <c r="P95" i="7"/>
  <c r="BI93" i="7"/>
  <c r="BH93" i="7"/>
  <c r="BG93" i="7"/>
  <c r="BF93" i="7"/>
  <c r="T93" i="7"/>
  <c r="R93" i="7"/>
  <c r="P93" i="7"/>
  <c r="BI92" i="7"/>
  <c r="BH92" i="7"/>
  <c r="BG92" i="7"/>
  <c r="BF92" i="7"/>
  <c r="T92" i="7"/>
  <c r="R92" i="7"/>
  <c r="P92" i="7"/>
  <c r="BI91" i="7"/>
  <c r="BH91" i="7"/>
  <c r="BG91" i="7"/>
  <c r="BF91" i="7"/>
  <c r="T91" i="7"/>
  <c r="R91" i="7"/>
  <c r="P91" i="7"/>
  <c r="BI90" i="7"/>
  <c r="BH90" i="7"/>
  <c r="BG90" i="7"/>
  <c r="BF90" i="7"/>
  <c r="T90" i="7"/>
  <c r="R90" i="7"/>
  <c r="P90" i="7"/>
  <c r="BI89" i="7"/>
  <c r="BH89" i="7"/>
  <c r="BG89" i="7"/>
  <c r="BF89" i="7"/>
  <c r="T89" i="7"/>
  <c r="R89" i="7"/>
  <c r="P89" i="7"/>
  <c r="BI88" i="7"/>
  <c r="BH88" i="7"/>
  <c r="BG88" i="7"/>
  <c r="BF88" i="7"/>
  <c r="T88" i="7"/>
  <c r="R88" i="7"/>
  <c r="P88" i="7"/>
  <c r="BI85" i="7"/>
  <c r="BH85" i="7"/>
  <c r="BG85" i="7"/>
  <c r="BF85" i="7"/>
  <c r="T85" i="7"/>
  <c r="R85" i="7"/>
  <c r="P85" i="7"/>
  <c r="BI84" i="7"/>
  <c r="BH84" i="7"/>
  <c r="BG84" i="7"/>
  <c r="BF84" i="7"/>
  <c r="T84" i="7"/>
  <c r="R84" i="7"/>
  <c r="P84" i="7"/>
  <c r="BI80" i="7"/>
  <c r="BH80" i="7"/>
  <c r="BG80" i="7"/>
  <c r="BF80" i="7"/>
  <c r="T80" i="7"/>
  <c r="R80" i="7"/>
  <c r="P80" i="7"/>
  <c r="J76" i="7"/>
  <c r="J75" i="7"/>
  <c r="F75" i="7"/>
  <c r="F73" i="7"/>
  <c r="E71" i="7"/>
  <c r="J55" i="7"/>
  <c r="J54" i="7"/>
  <c r="F54" i="7"/>
  <c r="F52" i="7"/>
  <c r="E50" i="7"/>
  <c r="J18" i="7"/>
  <c r="E18" i="7"/>
  <c r="F55" i="7"/>
  <c r="J17" i="7"/>
  <c r="J12" i="7"/>
  <c r="J73" i="7" s="1"/>
  <c r="E7" i="7"/>
  <c r="E48" i="7" s="1"/>
  <c r="J37" i="6"/>
  <c r="J36" i="6"/>
  <c r="AY59" i="1"/>
  <c r="J35" i="6"/>
  <c r="AX59" i="1" s="1"/>
  <c r="BI107" i="6"/>
  <c r="BH107" i="6"/>
  <c r="BG107" i="6"/>
  <c r="BF107" i="6"/>
  <c r="T107" i="6"/>
  <c r="R107" i="6"/>
  <c r="P107" i="6"/>
  <c r="BI106" i="6"/>
  <c r="BH106" i="6"/>
  <c r="BG106" i="6"/>
  <c r="BF106" i="6"/>
  <c r="T106" i="6"/>
  <c r="R106" i="6"/>
  <c r="P106" i="6"/>
  <c r="BI105" i="6"/>
  <c r="BH105" i="6"/>
  <c r="BG105" i="6"/>
  <c r="BF105" i="6"/>
  <c r="T105" i="6"/>
  <c r="R105" i="6"/>
  <c r="P105" i="6"/>
  <c r="BI104" i="6"/>
  <c r="BH104" i="6"/>
  <c r="BG104" i="6"/>
  <c r="BF104" i="6"/>
  <c r="T104" i="6"/>
  <c r="R104" i="6"/>
  <c r="P104" i="6"/>
  <c r="BI103" i="6"/>
  <c r="BH103" i="6"/>
  <c r="BG103" i="6"/>
  <c r="BF103" i="6"/>
  <c r="T103" i="6"/>
  <c r="R103" i="6"/>
  <c r="P103" i="6"/>
  <c r="BI102" i="6"/>
  <c r="BH102" i="6"/>
  <c r="BG102" i="6"/>
  <c r="BF102" i="6"/>
  <c r="T102" i="6"/>
  <c r="R102" i="6"/>
  <c r="P102" i="6"/>
  <c r="BI101" i="6"/>
  <c r="BH101" i="6"/>
  <c r="BG101" i="6"/>
  <c r="BF101" i="6"/>
  <c r="T101" i="6"/>
  <c r="R101" i="6"/>
  <c r="P101" i="6"/>
  <c r="BI100" i="6"/>
  <c r="BH100" i="6"/>
  <c r="BG100" i="6"/>
  <c r="BF100" i="6"/>
  <c r="T100" i="6"/>
  <c r="R100" i="6"/>
  <c r="P100" i="6"/>
  <c r="BI99" i="6"/>
  <c r="BH99" i="6"/>
  <c r="BG99" i="6"/>
  <c r="BF99" i="6"/>
  <c r="T99" i="6"/>
  <c r="R99" i="6"/>
  <c r="P99" i="6"/>
  <c r="BI98" i="6"/>
  <c r="BH98" i="6"/>
  <c r="BG98" i="6"/>
  <c r="BF98" i="6"/>
  <c r="T98" i="6"/>
  <c r="R98" i="6"/>
  <c r="P98" i="6"/>
  <c r="BI97" i="6"/>
  <c r="BH97" i="6"/>
  <c r="BG97" i="6"/>
  <c r="BF97" i="6"/>
  <c r="T97" i="6"/>
  <c r="R97" i="6"/>
  <c r="P97" i="6"/>
  <c r="BI96" i="6"/>
  <c r="BH96" i="6"/>
  <c r="BG96" i="6"/>
  <c r="BF96" i="6"/>
  <c r="T96" i="6"/>
  <c r="R96" i="6"/>
  <c r="P96" i="6"/>
  <c r="BI95" i="6"/>
  <c r="BH95" i="6"/>
  <c r="BG95" i="6"/>
  <c r="BF95" i="6"/>
  <c r="T95" i="6"/>
  <c r="R95" i="6"/>
  <c r="P95" i="6"/>
  <c r="BI93" i="6"/>
  <c r="BH93" i="6"/>
  <c r="BG93" i="6"/>
  <c r="BF93" i="6"/>
  <c r="T93" i="6"/>
  <c r="R93" i="6"/>
  <c r="P93" i="6"/>
  <c r="BI92" i="6"/>
  <c r="BH92" i="6"/>
  <c r="BG92" i="6"/>
  <c r="BF92" i="6"/>
  <c r="T92" i="6"/>
  <c r="R92" i="6"/>
  <c r="P92" i="6"/>
  <c r="BI90" i="6"/>
  <c r="BH90" i="6"/>
  <c r="BG90" i="6"/>
  <c r="BF90" i="6"/>
  <c r="T90" i="6"/>
  <c r="R90" i="6"/>
  <c r="P90" i="6"/>
  <c r="BI89" i="6"/>
  <c r="BH89" i="6"/>
  <c r="BG89" i="6"/>
  <c r="BF89" i="6"/>
  <c r="T89" i="6"/>
  <c r="R89" i="6"/>
  <c r="P89" i="6"/>
  <c r="BI87" i="6"/>
  <c r="BH87" i="6"/>
  <c r="BG87" i="6"/>
  <c r="BF87" i="6"/>
  <c r="T87" i="6"/>
  <c r="R87" i="6"/>
  <c r="P87" i="6"/>
  <c r="BI85" i="6"/>
  <c r="BH85" i="6"/>
  <c r="BG85" i="6"/>
  <c r="BF85" i="6"/>
  <c r="T85" i="6"/>
  <c r="R85" i="6"/>
  <c r="P85" i="6"/>
  <c r="BI84" i="6"/>
  <c r="BH84" i="6"/>
  <c r="BG84" i="6"/>
  <c r="BF84" i="6"/>
  <c r="T84" i="6"/>
  <c r="R84" i="6"/>
  <c r="P84" i="6"/>
  <c r="BI83" i="6"/>
  <c r="BH83" i="6"/>
  <c r="BG83" i="6"/>
  <c r="BF83" i="6"/>
  <c r="T83" i="6"/>
  <c r="R83" i="6"/>
  <c r="P83" i="6"/>
  <c r="BI82" i="6"/>
  <c r="BH82" i="6"/>
  <c r="BG82" i="6"/>
  <c r="BF82" i="6"/>
  <c r="T82" i="6"/>
  <c r="R82" i="6"/>
  <c r="P82" i="6"/>
  <c r="BI81" i="6"/>
  <c r="BH81" i="6"/>
  <c r="BG81" i="6"/>
  <c r="BF81" i="6"/>
  <c r="T81" i="6"/>
  <c r="R81" i="6"/>
  <c r="P81" i="6"/>
  <c r="BI80" i="6"/>
  <c r="BH80" i="6"/>
  <c r="BG80" i="6"/>
  <c r="BF80" i="6"/>
  <c r="T80" i="6"/>
  <c r="R80" i="6"/>
  <c r="P80" i="6"/>
  <c r="J76" i="6"/>
  <c r="J75" i="6"/>
  <c r="F75" i="6"/>
  <c r="F73" i="6"/>
  <c r="E71" i="6"/>
  <c r="J55" i="6"/>
  <c r="J54" i="6"/>
  <c r="F54" i="6"/>
  <c r="F52" i="6"/>
  <c r="E50" i="6"/>
  <c r="J18" i="6"/>
  <c r="E18" i="6"/>
  <c r="F76" i="6" s="1"/>
  <c r="J17" i="6"/>
  <c r="J12" i="6"/>
  <c r="J73" i="6" s="1"/>
  <c r="E7" i="6"/>
  <c r="E69" i="6"/>
  <c r="J37" i="5"/>
  <c r="J36" i="5"/>
  <c r="AY58" i="1" s="1"/>
  <c r="J35" i="5"/>
  <c r="AX58" i="1" s="1"/>
  <c r="BI123" i="5"/>
  <c r="BH123" i="5"/>
  <c r="BG123" i="5"/>
  <c r="BF123" i="5"/>
  <c r="T123" i="5"/>
  <c r="R123" i="5"/>
  <c r="P123" i="5"/>
  <c r="BI122" i="5"/>
  <c r="BH122" i="5"/>
  <c r="BG122" i="5"/>
  <c r="BF122" i="5"/>
  <c r="T122" i="5"/>
  <c r="R122" i="5"/>
  <c r="P122" i="5"/>
  <c r="BI121" i="5"/>
  <c r="BH121" i="5"/>
  <c r="BG121" i="5"/>
  <c r="BF121" i="5"/>
  <c r="T121" i="5"/>
  <c r="R121" i="5"/>
  <c r="P121" i="5"/>
  <c r="BI120" i="5"/>
  <c r="BH120" i="5"/>
  <c r="BG120" i="5"/>
  <c r="BF120" i="5"/>
  <c r="T120" i="5"/>
  <c r="R120" i="5"/>
  <c r="P120" i="5"/>
  <c r="BI119" i="5"/>
  <c r="BH119" i="5"/>
  <c r="BG119" i="5"/>
  <c r="BF119" i="5"/>
  <c r="T119" i="5"/>
  <c r="R119" i="5"/>
  <c r="P119" i="5"/>
  <c r="BI118" i="5"/>
  <c r="BH118" i="5"/>
  <c r="BG118" i="5"/>
  <c r="BF118" i="5"/>
  <c r="T118" i="5"/>
  <c r="R118" i="5"/>
  <c r="P118" i="5"/>
  <c r="BI117" i="5"/>
  <c r="BH117" i="5"/>
  <c r="BG117" i="5"/>
  <c r="BF117" i="5"/>
  <c r="T117" i="5"/>
  <c r="R117" i="5"/>
  <c r="P117" i="5"/>
  <c r="BI116" i="5"/>
  <c r="BH116" i="5"/>
  <c r="BG116" i="5"/>
  <c r="BF116" i="5"/>
  <c r="T116" i="5"/>
  <c r="R116" i="5"/>
  <c r="P116" i="5"/>
  <c r="BI115" i="5"/>
  <c r="BH115" i="5"/>
  <c r="BG115" i="5"/>
  <c r="BF115" i="5"/>
  <c r="T115" i="5"/>
  <c r="R115" i="5"/>
  <c r="P115" i="5"/>
  <c r="BI114" i="5"/>
  <c r="BH114" i="5"/>
  <c r="BG114" i="5"/>
  <c r="BF114" i="5"/>
  <c r="T114" i="5"/>
  <c r="R114" i="5"/>
  <c r="P114" i="5"/>
  <c r="BI108" i="5"/>
  <c r="BH108" i="5"/>
  <c r="BG108" i="5"/>
  <c r="BF108" i="5"/>
  <c r="T108" i="5"/>
  <c r="R108" i="5"/>
  <c r="P108" i="5"/>
  <c r="BI107" i="5"/>
  <c r="BH107" i="5"/>
  <c r="BG107" i="5"/>
  <c r="BF107" i="5"/>
  <c r="T107" i="5"/>
  <c r="R107" i="5"/>
  <c r="P107" i="5"/>
  <c r="BI106" i="5"/>
  <c r="BH106" i="5"/>
  <c r="BG106" i="5"/>
  <c r="BF106" i="5"/>
  <c r="T106" i="5"/>
  <c r="R106" i="5"/>
  <c r="P106" i="5"/>
  <c r="BI105" i="5"/>
  <c r="BH105" i="5"/>
  <c r="BG105" i="5"/>
  <c r="BF105" i="5"/>
  <c r="T105" i="5"/>
  <c r="R105" i="5"/>
  <c r="P105" i="5"/>
  <c r="BI104" i="5"/>
  <c r="BH104" i="5"/>
  <c r="BG104" i="5"/>
  <c r="BF104" i="5"/>
  <c r="T104" i="5"/>
  <c r="R104" i="5"/>
  <c r="P104" i="5"/>
  <c r="BI102" i="5"/>
  <c r="BH102" i="5"/>
  <c r="BG102" i="5"/>
  <c r="BF102" i="5"/>
  <c r="T102" i="5"/>
  <c r="R102" i="5"/>
  <c r="P102" i="5"/>
  <c r="BI101" i="5"/>
  <c r="BH101" i="5"/>
  <c r="BG101" i="5"/>
  <c r="BF101" i="5"/>
  <c r="T101" i="5"/>
  <c r="R101" i="5"/>
  <c r="P101" i="5"/>
  <c r="BI100" i="5"/>
  <c r="BH100" i="5"/>
  <c r="BG100" i="5"/>
  <c r="BF100" i="5"/>
  <c r="T100" i="5"/>
  <c r="R100" i="5"/>
  <c r="P100" i="5"/>
  <c r="BI99" i="5"/>
  <c r="BH99" i="5"/>
  <c r="BG99" i="5"/>
  <c r="BF99" i="5"/>
  <c r="T99" i="5"/>
  <c r="R99" i="5"/>
  <c r="P99" i="5"/>
  <c r="BI98" i="5"/>
  <c r="BH98" i="5"/>
  <c r="BG98" i="5"/>
  <c r="BF98" i="5"/>
  <c r="T98" i="5"/>
  <c r="R98" i="5"/>
  <c r="P98" i="5"/>
  <c r="BI97" i="5"/>
  <c r="BH97" i="5"/>
  <c r="BG97" i="5"/>
  <c r="BF97" i="5"/>
  <c r="T97" i="5"/>
  <c r="R97" i="5"/>
  <c r="P97" i="5"/>
  <c r="BI96" i="5"/>
  <c r="BH96" i="5"/>
  <c r="BG96" i="5"/>
  <c r="BF96" i="5"/>
  <c r="T96" i="5"/>
  <c r="R96" i="5"/>
  <c r="P96" i="5"/>
  <c r="BI94" i="5"/>
  <c r="BH94" i="5"/>
  <c r="BG94" i="5"/>
  <c r="BF94" i="5"/>
  <c r="T94" i="5"/>
  <c r="R94" i="5"/>
  <c r="P94" i="5"/>
  <c r="BI93" i="5"/>
  <c r="BH93" i="5"/>
  <c r="BG93" i="5"/>
  <c r="BF93" i="5"/>
  <c r="T93" i="5"/>
  <c r="R93" i="5"/>
  <c r="P93" i="5"/>
  <c r="BI92" i="5"/>
  <c r="BH92" i="5"/>
  <c r="BG92" i="5"/>
  <c r="BF92" i="5"/>
  <c r="T92" i="5"/>
  <c r="R92" i="5"/>
  <c r="P92" i="5"/>
  <c r="BI91" i="5"/>
  <c r="BH91" i="5"/>
  <c r="BG91" i="5"/>
  <c r="BF91" i="5"/>
  <c r="T91" i="5"/>
  <c r="R91" i="5"/>
  <c r="P91" i="5"/>
  <c r="BI90" i="5"/>
  <c r="BH90" i="5"/>
  <c r="BG90" i="5"/>
  <c r="BF90" i="5"/>
  <c r="T90" i="5"/>
  <c r="R90" i="5"/>
  <c r="P90" i="5"/>
  <c r="BI89" i="5"/>
  <c r="BH89" i="5"/>
  <c r="BG89" i="5"/>
  <c r="BF89" i="5"/>
  <c r="T89" i="5"/>
  <c r="R89" i="5"/>
  <c r="P89" i="5"/>
  <c r="BI85" i="5"/>
  <c r="BH85" i="5"/>
  <c r="BG85" i="5"/>
  <c r="BF85" i="5"/>
  <c r="T85" i="5"/>
  <c r="R85" i="5"/>
  <c r="P85" i="5"/>
  <c r="BI83" i="5"/>
  <c r="BH83" i="5"/>
  <c r="BG83" i="5"/>
  <c r="BF83" i="5"/>
  <c r="T83" i="5"/>
  <c r="R83" i="5"/>
  <c r="P83" i="5"/>
  <c r="BI81" i="5"/>
  <c r="BH81" i="5"/>
  <c r="BG81" i="5"/>
  <c r="BF81" i="5"/>
  <c r="T81" i="5"/>
  <c r="R81" i="5"/>
  <c r="P81" i="5"/>
  <c r="BI80" i="5"/>
  <c r="BH80" i="5"/>
  <c r="BG80" i="5"/>
  <c r="BF80" i="5"/>
  <c r="T80" i="5"/>
  <c r="R80" i="5"/>
  <c r="P80" i="5"/>
  <c r="J76" i="5"/>
  <c r="J75" i="5"/>
  <c r="F75" i="5"/>
  <c r="F73" i="5"/>
  <c r="E71" i="5"/>
  <c r="J55" i="5"/>
  <c r="J54" i="5"/>
  <c r="F54" i="5"/>
  <c r="F52" i="5"/>
  <c r="E50" i="5"/>
  <c r="J18" i="5"/>
  <c r="E18" i="5"/>
  <c r="F76" i="5"/>
  <c r="J17" i="5"/>
  <c r="J12" i="5"/>
  <c r="J73" i="5" s="1"/>
  <c r="E7" i="5"/>
  <c r="E69" i="5"/>
  <c r="J160" i="4"/>
  <c r="J60" i="4" s="1"/>
  <c r="J37" i="4"/>
  <c r="J36" i="4"/>
  <c r="AY57" i="1" s="1"/>
  <c r="J35" i="4"/>
  <c r="AX57" i="1" s="1"/>
  <c r="BI159" i="4"/>
  <c r="BH159" i="4"/>
  <c r="BG159" i="4"/>
  <c r="BF159" i="4"/>
  <c r="T159" i="4"/>
  <c r="R159" i="4"/>
  <c r="P159" i="4"/>
  <c r="BI158" i="4"/>
  <c r="BH158" i="4"/>
  <c r="BG158" i="4"/>
  <c r="BF158" i="4"/>
  <c r="T158" i="4"/>
  <c r="R158" i="4"/>
  <c r="P158" i="4"/>
  <c r="BI157" i="4"/>
  <c r="BH157" i="4"/>
  <c r="BG157" i="4"/>
  <c r="BF157" i="4"/>
  <c r="T157" i="4"/>
  <c r="R157" i="4"/>
  <c r="P157" i="4"/>
  <c r="BI156" i="4"/>
  <c r="BH156" i="4"/>
  <c r="BG156" i="4"/>
  <c r="BF156" i="4"/>
  <c r="T156" i="4"/>
  <c r="R156" i="4"/>
  <c r="P156" i="4"/>
  <c r="BI155" i="4"/>
  <c r="BH155" i="4"/>
  <c r="BG155" i="4"/>
  <c r="BF155" i="4"/>
  <c r="T155" i="4"/>
  <c r="R155" i="4"/>
  <c r="P155" i="4"/>
  <c r="BI154" i="4"/>
  <c r="BH154" i="4"/>
  <c r="BG154" i="4"/>
  <c r="BF154" i="4"/>
  <c r="T154" i="4"/>
  <c r="R154" i="4"/>
  <c r="P154" i="4"/>
  <c r="BI153" i="4"/>
  <c r="BH153" i="4"/>
  <c r="BG153" i="4"/>
  <c r="BF153" i="4"/>
  <c r="T153" i="4"/>
  <c r="R153" i="4"/>
  <c r="P153" i="4"/>
  <c r="BI152" i="4"/>
  <c r="BH152" i="4"/>
  <c r="BG152" i="4"/>
  <c r="BF152" i="4"/>
  <c r="T152" i="4"/>
  <c r="R152" i="4"/>
  <c r="P152" i="4"/>
  <c r="BI142" i="4"/>
  <c r="BH142" i="4"/>
  <c r="BG142" i="4"/>
  <c r="BF142" i="4"/>
  <c r="T142" i="4"/>
  <c r="R142" i="4"/>
  <c r="P142" i="4"/>
  <c r="BI136" i="4"/>
  <c r="BH136" i="4"/>
  <c r="BG136" i="4"/>
  <c r="BF136" i="4"/>
  <c r="T136" i="4"/>
  <c r="R136" i="4"/>
  <c r="P136" i="4"/>
  <c r="BI130" i="4"/>
  <c r="BH130" i="4"/>
  <c r="BG130" i="4"/>
  <c r="BF130" i="4"/>
  <c r="T130" i="4"/>
  <c r="R130" i="4"/>
  <c r="P130" i="4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BI127" i="4"/>
  <c r="BH127" i="4"/>
  <c r="BG127" i="4"/>
  <c r="BF127" i="4"/>
  <c r="T127" i="4"/>
  <c r="R127" i="4"/>
  <c r="P127" i="4"/>
  <c r="BI126" i="4"/>
  <c r="BH126" i="4"/>
  <c r="BG126" i="4"/>
  <c r="BF126" i="4"/>
  <c r="T126" i="4"/>
  <c r="R126" i="4"/>
  <c r="P126" i="4"/>
  <c r="BI124" i="4"/>
  <c r="BH124" i="4"/>
  <c r="BG124" i="4"/>
  <c r="BF124" i="4"/>
  <c r="T124" i="4"/>
  <c r="R124" i="4"/>
  <c r="P124" i="4"/>
  <c r="BI123" i="4"/>
  <c r="BH123" i="4"/>
  <c r="BG123" i="4"/>
  <c r="BF123" i="4"/>
  <c r="T123" i="4"/>
  <c r="R123" i="4"/>
  <c r="P123" i="4"/>
  <c r="BI122" i="4"/>
  <c r="BH122" i="4"/>
  <c r="BG122" i="4"/>
  <c r="BF122" i="4"/>
  <c r="T122" i="4"/>
  <c r="R122" i="4"/>
  <c r="P122" i="4"/>
  <c r="BI121" i="4"/>
  <c r="BH121" i="4"/>
  <c r="BG121" i="4"/>
  <c r="BF121" i="4"/>
  <c r="T121" i="4"/>
  <c r="R121" i="4"/>
  <c r="P121" i="4"/>
  <c r="BI120" i="4"/>
  <c r="BH120" i="4"/>
  <c r="BG120" i="4"/>
  <c r="BF120" i="4"/>
  <c r="T120" i="4"/>
  <c r="R120" i="4"/>
  <c r="P120" i="4"/>
  <c r="BI119" i="4"/>
  <c r="BH119" i="4"/>
  <c r="BG119" i="4"/>
  <c r="BF119" i="4"/>
  <c r="T119" i="4"/>
  <c r="R119" i="4"/>
  <c r="P119" i="4"/>
  <c r="BI118" i="4"/>
  <c r="BH118" i="4"/>
  <c r="BG118" i="4"/>
  <c r="BF118" i="4"/>
  <c r="T118" i="4"/>
  <c r="R118" i="4"/>
  <c r="P118" i="4"/>
  <c r="BI117" i="4"/>
  <c r="BH117" i="4"/>
  <c r="BG117" i="4"/>
  <c r="BF117" i="4"/>
  <c r="T117" i="4"/>
  <c r="R117" i="4"/>
  <c r="P117" i="4"/>
  <c r="BI115" i="4"/>
  <c r="BH115" i="4"/>
  <c r="BG115" i="4"/>
  <c r="BF115" i="4"/>
  <c r="T115" i="4"/>
  <c r="R115" i="4"/>
  <c r="P115" i="4"/>
  <c r="BI114" i="4"/>
  <c r="BH114" i="4"/>
  <c r="BG114" i="4"/>
  <c r="BF114" i="4"/>
  <c r="T114" i="4"/>
  <c r="R114" i="4"/>
  <c r="P114" i="4"/>
  <c r="BI107" i="4"/>
  <c r="BH107" i="4"/>
  <c r="BG107" i="4"/>
  <c r="BF107" i="4"/>
  <c r="T107" i="4"/>
  <c r="R107" i="4"/>
  <c r="P107" i="4"/>
  <c r="BI106" i="4"/>
  <c r="BH106" i="4"/>
  <c r="BG106" i="4"/>
  <c r="BF106" i="4"/>
  <c r="T106" i="4"/>
  <c r="R106" i="4"/>
  <c r="P106" i="4"/>
  <c r="BI105" i="4"/>
  <c r="BH105" i="4"/>
  <c r="BG105" i="4"/>
  <c r="BF105" i="4"/>
  <c r="T105" i="4"/>
  <c r="R105" i="4"/>
  <c r="P105" i="4"/>
  <c r="BI104" i="4"/>
  <c r="BH104" i="4"/>
  <c r="BG104" i="4"/>
  <c r="BF104" i="4"/>
  <c r="T104" i="4"/>
  <c r="R104" i="4"/>
  <c r="P104" i="4"/>
  <c r="BI103" i="4"/>
  <c r="BH103" i="4"/>
  <c r="BG103" i="4"/>
  <c r="BF103" i="4"/>
  <c r="T103" i="4"/>
  <c r="R103" i="4"/>
  <c r="P103" i="4"/>
  <c r="BI102" i="4"/>
  <c r="BH102" i="4"/>
  <c r="BG102" i="4"/>
  <c r="BF102" i="4"/>
  <c r="T102" i="4"/>
  <c r="R102" i="4"/>
  <c r="P102" i="4"/>
  <c r="BI101" i="4"/>
  <c r="BH101" i="4"/>
  <c r="BG101" i="4"/>
  <c r="BF101" i="4"/>
  <c r="T101" i="4"/>
  <c r="R101" i="4"/>
  <c r="P101" i="4"/>
  <c r="BI100" i="4"/>
  <c r="BH100" i="4"/>
  <c r="BG100" i="4"/>
  <c r="BF100" i="4"/>
  <c r="T100" i="4"/>
  <c r="R100" i="4"/>
  <c r="P100" i="4"/>
  <c r="BI99" i="4"/>
  <c r="BH99" i="4"/>
  <c r="BG99" i="4"/>
  <c r="BF99" i="4"/>
  <c r="T99" i="4"/>
  <c r="R99" i="4"/>
  <c r="P99" i="4"/>
  <c r="BI98" i="4"/>
  <c r="BH98" i="4"/>
  <c r="BG98" i="4"/>
  <c r="BF98" i="4"/>
  <c r="T98" i="4"/>
  <c r="R98" i="4"/>
  <c r="P98" i="4"/>
  <c r="BI93" i="4"/>
  <c r="BH93" i="4"/>
  <c r="BG93" i="4"/>
  <c r="BF93" i="4"/>
  <c r="T93" i="4"/>
  <c r="R93" i="4"/>
  <c r="P93" i="4"/>
  <c r="BI91" i="4"/>
  <c r="BH91" i="4"/>
  <c r="BG91" i="4"/>
  <c r="BF91" i="4"/>
  <c r="T91" i="4"/>
  <c r="R91" i="4"/>
  <c r="P91" i="4"/>
  <c r="BI89" i="4"/>
  <c r="BH89" i="4"/>
  <c r="BG89" i="4"/>
  <c r="BF89" i="4"/>
  <c r="T89" i="4"/>
  <c r="R89" i="4"/>
  <c r="P89" i="4"/>
  <c r="BI88" i="4"/>
  <c r="BH88" i="4"/>
  <c r="BG88" i="4"/>
  <c r="BF88" i="4"/>
  <c r="T88" i="4"/>
  <c r="R88" i="4"/>
  <c r="P88" i="4"/>
  <c r="BI87" i="4"/>
  <c r="BH87" i="4"/>
  <c r="BG87" i="4"/>
  <c r="BF87" i="4"/>
  <c r="T87" i="4"/>
  <c r="R87" i="4"/>
  <c r="P87" i="4"/>
  <c r="BI81" i="4"/>
  <c r="BH81" i="4"/>
  <c r="BG81" i="4"/>
  <c r="BF81" i="4"/>
  <c r="T81" i="4"/>
  <c r="R81" i="4"/>
  <c r="P81" i="4"/>
  <c r="J77" i="4"/>
  <c r="J76" i="4"/>
  <c r="F76" i="4"/>
  <c r="F74" i="4"/>
  <c r="E72" i="4"/>
  <c r="J55" i="4"/>
  <c r="J54" i="4"/>
  <c r="F54" i="4"/>
  <c r="F52" i="4"/>
  <c r="E50" i="4"/>
  <c r="J18" i="4"/>
  <c r="E18" i="4"/>
  <c r="F55" i="4"/>
  <c r="J17" i="4"/>
  <c r="J12" i="4"/>
  <c r="J74" i="4" s="1"/>
  <c r="E7" i="4"/>
  <c r="E48" i="4"/>
  <c r="J37" i="3"/>
  <c r="J36" i="3"/>
  <c r="AY56" i="1"/>
  <c r="J35" i="3"/>
  <c r="AX56" i="1"/>
  <c r="BI107" i="3"/>
  <c r="BH107" i="3"/>
  <c r="BG107" i="3"/>
  <c r="BF107" i="3"/>
  <c r="T107" i="3"/>
  <c r="R107" i="3"/>
  <c r="P107" i="3"/>
  <c r="BI106" i="3"/>
  <c r="BH106" i="3"/>
  <c r="BG106" i="3"/>
  <c r="BF106" i="3"/>
  <c r="T106" i="3"/>
  <c r="R106" i="3"/>
  <c r="P106" i="3"/>
  <c r="BI105" i="3"/>
  <c r="BH105" i="3"/>
  <c r="BG105" i="3"/>
  <c r="BF105" i="3"/>
  <c r="T105" i="3"/>
  <c r="R105" i="3"/>
  <c r="P105" i="3"/>
  <c r="BI104" i="3"/>
  <c r="BH104" i="3"/>
  <c r="BG104" i="3"/>
  <c r="BF104" i="3"/>
  <c r="T104" i="3"/>
  <c r="R104" i="3"/>
  <c r="P104" i="3"/>
  <c r="BI103" i="3"/>
  <c r="BH103" i="3"/>
  <c r="BG103" i="3"/>
  <c r="BF103" i="3"/>
  <c r="T103" i="3"/>
  <c r="R103" i="3"/>
  <c r="P103" i="3"/>
  <c r="BI102" i="3"/>
  <c r="BH102" i="3"/>
  <c r="BG102" i="3"/>
  <c r="BF102" i="3"/>
  <c r="T102" i="3"/>
  <c r="R102" i="3"/>
  <c r="P102" i="3"/>
  <c r="BI101" i="3"/>
  <c r="BH101" i="3"/>
  <c r="BG101" i="3"/>
  <c r="BF101" i="3"/>
  <c r="T101" i="3"/>
  <c r="R101" i="3"/>
  <c r="P101" i="3"/>
  <c r="BI100" i="3"/>
  <c r="BH100" i="3"/>
  <c r="BG100" i="3"/>
  <c r="BF100" i="3"/>
  <c r="T100" i="3"/>
  <c r="R100" i="3"/>
  <c r="P100" i="3"/>
  <c r="BI99" i="3"/>
  <c r="BH99" i="3"/>
  <c r="BG99" i="3"/>
  <c r="BF99" i="3"/>
  <c r="T99" i="3"/>
  <c r="R99" i="3"/>
  <c r="P99" i="3"/>
  <c r="BI98" i="3"/>
  <c r="BH98" i="3"/>
  <c r="BG98" i="3"/>
  <c r="BF98" i="3"/>
  <c r="T98" i="3"/>
  <c r="R98" i="3"/>
  <c r="P98" i="3"/>
  <c r="BI96" i="3"/>
  <c r="BH96" i="3"/>
  <c r="BG96" i="3"/>
  <c r="BF96" i="3"/>
  <c r="T96" i="3"/>
  <c r="R96" i="3"/>
  <c r="P96" i="3"/>
  <c r="BI95" i="3"/>
  <c r="BH95" i="3"/>
  <c r="BG95" i="3"/>
  <c r="BF95" i="3"/>
  <c r="T95" i="3"/>
  <c r="R95" i="3"/>
  <c r="P95" i="3"/>
  <c r="BI94" i="3"/>
  <c r="BH94" i="3"/>
  <c r="BG94" i="3"/>
  <c r="BF94" i="3"/>
  <c r="T94" i="3"/>
  <c r="R94" i="3"/>
  <c r="P94" i="3"/>
  <c r="BI93" i="3"/>
  <c r="BH93" i="3"/>
  <c r="BG93" i="3"/>
  <c r="BF93" i="3"/>
  <c r="T93" i="3"/>
  <c r="R93" i="3"/>
  <c r="P93" i="3"/>
  <c r="BI91" i="3"/>
  <c r="BH91" i="3"/>
  <c r="BG91" i="3"/>
  <c r="BF91" i="3"/>
  <c r="T91" i="3"/>
  <c r="R91" i="3"/>
  <c r="P91" i="3"/>
  <c r="BI90" i="3"/>
  <c r="BH90" i="3"/>
  <c r="BG90" i="3"/>
  <c r="BF90" i="3"/>
  <c r="T90" i="3"/>
  <c r="R90" i="3"/>
  <c r="P90" i="3"/>
  <c r="BI89" i="3"/>
  <c r="BH89" i="3"/>
  <c r="BG89" i="3"/>
  <c r="BF89" i="3"/>
  <c r="T89" i="3"/>
  <c r="R89" i="3"/>
  <c r="P89" i="3"/>
  <c r="BI88" i="3"/>
  <c r="BH88" i="3"/>
  <c r="BG88" i="3"/>
  <c r="BF88" i="3"/>
  <c r="T88" i="3"/>
  <c r="R88" i="3"/>
  <c r="P88" i="3"/>
  <c r="BI86" i="3"/>
  <c r="BH86" i="3"/>
  <c r="BG86" i="3"/>
  <c r="BF86" i="3"/>
  <c r="T86" i="3"/>
  <c r="R86" i="3"/>
  <c r="P86" i="3"/>
  <c r="BI84" i="3"/>
  <c r="BH84" i="3"/>
  <c r="BG84" i="3"/>
  <c r="BF84" i="3"/>
  <c r="T84" i="3"/>
  <c r="R84" i="3"/>
  <c r="P84" i="3"/>
  <c r="BI83" i="3"/>
  <c r="BH83" i="3"/>
  <c r="BG83" i="3"/>
  <c r="BF83" i="3"/>
  <c r="T83" i="3"/>
  <c r="R83" i="3"/>
  <c r="P83" i="3"/>
  <c r="BI82" i="3"/>
  <c r="BH82" i="3"/>
  <c r="BG82" i="3"/>
  <c r="BF82" i="3"/>
  <c r="T82" i="3"/>
  <c r="R82" i="3"/>
  <c r="P82" i="3"/>
  <c r="BI81" i="3"/>
  <c r="BH81" i="3"/>
  <c r="BG81" i="3"/>
  <c r="BF81" i="3"/>
  <c r="T81" i="3"/>
  <c r="R81" i="3"/>
  <c r="P81" i="3"/>
  <c r="BI80" i="3"/>
  <c r="BH80" i="3"/>
  <c r="BG80" i="3"/>
  <c r="BF80" i="3"/>
  <c r="T80" i="3"/>
  <c r="R80" i="3"/>
  <c r="P80" i="3"/>
  <c r="J76" i="3"/>
  <c r="J75" i="3"/>
  <c r="F75" i="3"/>
  <c r="F73" i="3"/>
  <c r="E71" i="3"/>
  <c r="J55" i="3"/>
  <c r="J54" i="3"/>
  <c r="F54" i="3"/>
  <c r="F52" i="3"/>
  <c r="E50" i="3"/>
  <c r="J18" i="3"/>
  <c r="E18" i="3"/>
  <c r="F55" i="3" s="1"/>
  <c r="J17" i="3"/>
  <c r="J12" i="3"/>
  <c r="J73" i="3" s="1"/>
  <c r="E7" i="3"/>
  <c r="E48" i="3" s="1"/>
  <c r="J125" i="2"/>
  <c r="J60" i="2" s="1"/>
  <c r="J37" i="2"/>
  <c r="J36" i="2"/>
  <c r="AY55" i="1"/>
  <c r="J35" i="2"/>
  <c r="AX55" i="1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BI121" i="2"/>
  <c r="BH121" i="2"/>
  <c r="BG121" i="2"/>
  <c r="BF121" i="2"/>
  <c r="T121" i="2"/>
  <c r="R121" i="2"/>
  <c r="P121" i="2"/>
  <c r="BI120" i="2"/>
  <c r="BH120" i="2"/>
  <c r="BG120" i="2"/>
  <c r="BF120" i="2"/>
  <c r="T120" i="2"/>
  <c r="R120" i="2"/>
  <c r="P120" i="2"/>
  <c r="BI119" i="2"/>
  <c r="BH119" i="2"/>
  <c r="BG119" i="2"/>
  <c r="BF119" i="2"/>
  <c r="T119" i="2"/>
  <c r="R119" i="2"/>
  <c r="P119" i="2"/>
  <c r="BI118" i="2"/>
  <c r="BH118" i="2"/>
  <c r="BG118" i="2"/>
  <c r="BF118" i="2"/>
  <c r="T118" i="2"/>
  <c r="R118" i="2"/>
  <c r="P118" i="2"/>
  <c r="BI117" i="2"/>
  <c r="BH117" i="2"/>
  <c r="BG117" i="2"/>
  <c r="BF117" i="2"/>
  <c r="T117" i="2"/>
  <c r="R117" i="2"/>
  <c r="P117" i="2"/>
  <c r="BI116" i="2"/>
  <c r="BH116" i="2"/>
  <c r="BG116" i="2"/>
  <c r="BF116" i="2"/>
  <c r="T116" i="2"/>
  <c r="R116" i="2"/>
  <c r="P116" i="2"/>
  <c r="BI110" i="2"/>
  <c r="BH110" i="2"/>
  <c r="BG110" i="2"/>
  <c r="BF110" i="2"/>
  <c r="T110" i="2"/>
  <c r="R110" i="2"/>
  <c r="P110" i="2"/>
  <c r="BI109" i="2"/>
  <c r="BH109" i="2"/>
  <c r="BG109" i="2"/>
  <c r="BF109" i="2"/>
  <c r="T109" i="2"/>
  <c r="R109" i="2"/>
  <c r="P109" i="2"/>
  <c r="BI108" i="2"/>
  <c r="BH108" i="2"/>
  <c r="BG108" i="2"/>
  <c r="BF108" i="2"/>
  <c r="T108" i="2"/>
  <c r="R108" i="2"/>
  <c r="P108" i="2"/>
  <c r="BI107" i="2"/>
  <c r="BH107" i="2"/>
  <c r="BG107" i="2"/>
  <c r="BF107" i="2"/>
  <c r="T107" i="2"/>
  <c r="R107" i="2"/>
  <c r="P107" i="2"/>
  <c r="BI106" i="2"/>
  <c r="BH106" i="2"/>
  <c r="BG106" i="2"/>
  <c r="BF106" i="2"/>
  <c r="T106" i="2"/>
  <c r="R106" i="2"/>
  <c r="P106" i="2"/>
  <c r="BI104" i="2"/>
  <c r="BH104" i="2"/>
  <c r="BG104" i="2"/>
  <c r="BF104" i="2"/>
  <c r="T104" i="2"/>
  <c r="R104" i="2"/>
  <c r="P104" i="2"/>
  <c r="BI103" i="2"/>
  <c r="BH103" i="2"/>
  <c r="BG103" i="2"/>
  <c r="BF103" i="2"/>
  <c r="T103" i="2"/>
  <c r="R103" i="2"/>
  <c r="P103" i="2"/>
  <c r="BI102" i="2"/>
  <c r="BH102" i="2"/>
  <c r="BG102" i="2"/>
  <c r="BF102" i="2"/>
  <c r="T102" i="2"/>
  <c r="R102" i="2"/>
  <c r="P102" i="2"/>
  <c r="BI101" i="2"/>
  <c r="BH101" i="2"/>
  <c r="BG101" i="2"/>
  <c r="BF101" i="2"/>
  <c r="T101" i="2"/>
  <c r="R101" i="2"/>
  <c r="P101" i="2"/>
  <c r="BI100" i="2"/>
  <c r="BH100" i="2"/>
  <c r="BG100" i="2"/>
  <c r="BF100" i="2"/>
  <c r="T100" i="2"/>
  <c r="R100" i="2"/>
  <c r="P100" i="2"/>
  <c r="BI99" i="2"/>
  <c r="BH99" i="2"/>
  <c r="BG99" i="2"/>
  <c r="BF99" i="2"/>
  <c r="T99" i="2"/>
  <c r="R99" i="2"/>
  <c r="P99" i="2"/>
  <c r="BI98" i="2"/>
  <c r="BH98" i="2"/>
  <c r="BG98" i="2"/>
  <c r="BF98" i="2"/>
  <c r="T98" i="2"/>
  <c r="R98" i="2"/>
  <c r="P98" i="2"/>
  <c r="BI97" i="2"/>
  <c r="BH97" i="2"/>
  <c r="BG97" i="2"/>
  <c r="BF97" i="2"/>
  <c r="T97" i="2"/>
  <c r="R97" i="2"/>
  <c r="P97" i="2"/>
  <c r="BI95" i="2"/>
  <c r="BH95" i="2"/>
  <c r="BG95" i="2"/>
  <c r="BF95" i="2"/>
  <c r="T95" i="2"/>
  <c r="R95" i="2"/>
  <c r="P95" i="2"/>
  <c r="BI94" i="2"/>
  <c r="BH94" i="2"/>
  <c r="BG94" i="2"/>
  <c r="BF94" i="2"/>
  <c r="T94" i="2"/>
  <c r="R94" i="2"/>
  <c r="P94" i="2"/>
  <c r="BI93" i="2"/>
  <c r="BH93" i="2"/>
  <c r="BG93" i="2"/>
  <c r="BF93" i="2"/>
  <c r="T93" i="2"/>
  <c r="R93" i="2"/>
  <c r="P93" i="2"/>
  <c r="BI92" i="2"/>
  <c r="BH92" i="2"/>
  <c r="BG92" i="2"/>
  <c r="BF92" i="2"/>
  <c r="T92" i="2"/>
  <c r="R92" i="2"/>
  <c r="P92" i="2"/>
  <c r="BI91" i="2"/>
  <c r="BH91" i="2"/>
  <c r="BG91" i="2"/>
  <c r="BF91" i="2"/>
  <c r="T91" i="2"/>
  <c r="R91" i="2"/>
  <c r="P91" i="2"/>
  <c r="BI90" i="2"/>
  <c r="BH90" i="2"/>
  <c r="BG90" i="2"/>
  <c r="BF90" i="2"/>
  <c r="T90" i="2"/>
  <c r="R90" i="2"/>
  <c r="P90" i="2"/>
  <c r="BI86" i="2"/>
  <c r="BH86" i="2"/>
  <c r="BG86" i="2"/>
  <c r="BF86" i="2"/>
  <c r="T86" i="2"/>
  <c r="R86" i="2"/>
  <c r="P86" i="2"/>
  <c r="BI84" i="2"/>
  <c r="BH84" i="2"/>
  <c r="BG84" i="2"/>
  <c r="BF84" i="2"/>
  <c r="T84" i="2"/>
  <c r="R84" i="2"/>
  <c r="P84" i="2"/>
  <c r="BI82" i="2"/>
  <c r="BH82" i="2"/>
  <c r="BG82" i="2"/>
  <c r="BF82" i="2"/>
  <c r="T82" i="2"/>
  <c r="R82" i="2"/>
  <c r="P82" i="2"/>
  <c r="BI81" i="2"/>
  <c r="BH81" i="2"/>
  <c r="BG81" i="2"/>
  <c r="BF81" i="2"/>
  <c r="T81" i="2"/>
  <c r="R81" i="2"/>
  <c r="P81" i="2"/>
  <c r="J77" i="2"/>
  <c r="J76" i="2"/>
  <c r="F76" i="2"/>
  <c r="F74" i="2"/>
  <c r="E72" i="2"/>
  <c r="J55" i="2"/>
  <c r="J54" i="2"/>
  <c r="F54" i="2"/>
  <c r="F52" i="2"/>
  <c r="E50" i="2"/>
  <c r="J18" i="2"/>
  <c r="E18" i="2"/>
  <c r="F77" i="2"/>
  <c r="J17" i="2"/>
  <c r="J12" i="2"/>
  <c r="J52" i="2" s="1"/>
  <c r="E7" i="2"/>
  <c r="E70" i="2" s="1"/>
  <c r="L50" i="1"/>
  <c r="AM50" i="1"/>
  <c r="AM49" i="1"/>
  <c r="L49" i="1"/>
  <c r="AM47" i="1"/>
  <c r="L47" i="1"/>
  <c r="L45" i="1"/>
  <c r="L44" i="1"/>
  <c r="J122" i="4"/>
  <c r="BK130" i="4"/>
  <c r="J85" i="5"/>
  <c r="BK109" i="7"/>
  <c r="BK121" i="8"/>
  <c r="J110" i="2"/>
  <c r="J105" i="3"/>
  <c r="J157" i="4"/>
  <c r="J105" i="4"/>
  <c r="J122" i="5"/>
  <c r="BK91" i="7"/>
  <c r="J140" i="8"/>
  <c r="BK102" i="2"/>
  <c r="BK110" i="2"/>
  <c r="BK94" i="3"/>
  <c r="J156" i="4"/>
  <c r="BK97" i="5"/>
  <c r="J82" i="6"/>
  <c r="J84" i="8"/>
  <c r="J117" i="8"/>
  <c r="J98" i="2"/>
  <c r="BK103" i="3"/>
  <c r="J80" i="3"/>
  <c r="BK99" i="4"/>
  <c r="J89" i="5"/>
  <c r="J101" i="6"/>
  <c r="J93" i="7"/>
  <c r="BK93" i="7"/>
  <c r="J104" i="8"/>
  <c r="J107" i="8"/>
  <c r="BK108" i="2"/>
  <c r="BK119" i="2"/>
  <c r="J89" i="4"/>
  <c r="BK136" i="4"/>
  <c r="BK100" i="5"/>
  <c r="BK104" i="6"/>
  <c r="BK102" i="8"/>
  <c r="J104" i="2"/>
  <c r="J98" i="3"/>
  <c r="J142" i="4"/>
  <c r="J93" i="5"/>
  <c r="J90" i="7"/>
  <c r="BK139" i="8"/>
  <c r="J159" i="4"/>
  <c r="J104" i="4"/>
  <c r="J102" i="5"/>
  <c r="BK89" i="6"/>
  <c r="BK93" i="9"/>
  <c r="J102" i="2"/>
  <c r="BK91" i="3"/>
  <c r="BK106" i="4"/>
  <c r="BK159" i="4"/>
  <c r="J104" i="6"/>
  <c r="BK119" i="8"/>
  <c r="BK116" i="8"/>
  <c r="J107" i="2"/>
  <c r="BK88" i="3"/>
  <c r="BK121" i="4"/>
  <c r="BK122" i="5"/>
  <c r="BK94" i="5"/>
  <c r="J112" i="7"/>
  <c r="BK145" i="8"/>
  <c r="BK96" i="8"/>
  <c r="BK100" i="2"/>
  <c r="J84" i="2"/>
  <c r="BK99" i="3"/>
  <c r="J129" i="4"/>
  <c r="J114" i="5"/>
  <c r="BK107" i="6"/>
  <c r="BK110" i="7"/>
  <c r="J102" i="7"/>
  <c r="BK112" i="7"/>
  <c r="BK115" i="8"/>
  <c r="BK91" i="9"/>
  <c r="J99" i="2"/>
  <c r="BK95" i="3"/>
  <c r="J88" i="4"/>
  <c r="J101" i="5"/>
  <c r="J81" i="6"/>
  <c r="BK141" i="8"/>
  <c r="BK101" i="9"/>
  <c r="BK120" i="2"/>
  <c r="BK89" i="3"/>
  <c r="BK119" i="4"/>
  <c r="J154" i="4"/>
  <c r="J100" i="5"/>
  <c r="BK99" i="6"/>
  <c r="BK100" i="8"/>
  <c r="J86" i="9"/>
  <c r="BK128" i="4"/>
  <c r="BK118" i="4"/>
  <c r="BK107" i="5"/>
  <c r="BK81" i="5"/>
  <c r="BK83" i="5"/>
  <c r="BK105" i="6"/>
  <c r="BK140" i="8"/>
  <c r="J106" i="8"/>
  <c r="J102" i="8"/>
  <c r="BK86" i="8"/>
  <c r="J93" i="9"/>
  <c r="J121" i="2"/>
  <c r="J103" i="2"/>
  <c r="J107" i="3"/>
  <c r="J100" i="3"/>
  <c r="J86" i="3"/>
  <c r="J127" i="4"/>
  <c r="J121" i="4"/>
  <c r="J117" i="5"/>
  <c r="J99" i="5"/>
  <c r="J98" i="6"/>
  <c r="BK102" i="6"/>
  <c r="J110" i="7"/>
  <c r="BK95" i="8"/>
  <c r="J120" i="8"/>
  <c r="J85" i="8"/>
  <c r="BK92" i="2"/>
  <c r="J91" i="2"/>
  <c r="BK90" i="2"/>
  <c r="J103" i="3"/>
  <c r="J81" i="3"/>
  <c r="BK89" i="4"/>
  <c r="J126" i="4"/>
  <c r="BK91" i="5"/>
  <c r="BK106" i="5"/>
  <c r="J85" i="6"/>
  <c r="J107" i="6"/>
  <c r="BK111" i="7"/>
  <c r="BK104" i="8"/>
  <c r="BK113" i="8"/>
  <c r="J116" i="8"/>
  <c r="J113" i="8"/>
  <c r="BK89" i="9"/>
  <c r="AS54" i="1"/>
  <c r="BK153" i="4"/>
  <c r="BK104" i="4"/>
  <c r="J152" i="4"/>
  <c r="BK105" i="5"/>
  <c r="BK121" i="5"/>
  <c r="BK92" i="5"/>
  <c r="BK81" i="6"/>
  <c r="J89" i="6"/>
  <c r="BK90" i="7"/>
  <c r="J92" i="7"/>
  <c r="J80" i="7"/>
  <c r="BK98" i="7"/>
  <c r="J145" i="8"/>
  <c r="J103" i="8"/>
  <c r="BK88" i="8"/>
  <c r="BK95" i="9"/>
  <c r="J92" i="2"/>
  <c r="BK121" i="2"/>
  <c r="J120" i="2"/>
  <c r="BK82" i="2"/>
  <c r="J90" i="3"/>
  <c r="J89" i="3"/>
  <c r="BK123" i="4"/>
  <c r="BK105" i="4"/>
  <c r="BK126" i="4"/>
  <c r="BK118" i="5"/>
  <c r="BK89" i="5"/>
  <c r="BK117" i="5"/>
  <c r="BK97" i="6"/>
  <c r="J108" i="7"/>
  <c r="J98" i="8"/>
  <c r="J118" i="8"/>
  <c r="BK101" i="8"/>
  <c r="BK98" i="2"/>
  <c r="BK118" i="2"/>
  <c r="BK103" i="2"/>
  <c r="J82" i="2"/>
  <c r="J106" i="3"/>
  <c r="J136" i="4"/>
  <c r="BK103" i="4"/>
  <c r="J106" i="4"/>
  <c r="BK91" i="4"/>
  <c r="BK120" i="5"/>
  <c r="BK93" i="5"/>
  <c r="J80" i="6"/>
  <c r="BK90" i="8"/>
  <c r="BK118" i="8"/>
  <c r="BK103" i="8"/>
  <c r="BK156" i="4"/>
  <c r="J106" i="5"/>
  <c r="BK100" i="6"/>
  <c r="BK92" i="7"/>
  <c r="BK85" i="8"/>
  <c r="BK86" i="9"/>
  <c r="J108" i="2"/>
  <c r="J93" i="3"/>
  <c r="J93" i="4"/>
  <c r="BK85" i="5"/>
  <c r="BK93" i="6"/>
  <c r="J88" i="8"/>
  <c r="J95" i="9"/>
  <c r="BK93" i="2"/>
  <c r="BK155" i="4"/>
  <c r="J81" i="5"/>
  <c r="J123" i="5"/>
  <c r="J95" i="6"/>
  <c r="J90" i="8"/>
  <c r="J83" i="9"/>
  <c r="BK99" i="2"/>
  <c r="BK98" i="3"/>
  <c r="J107" i="4"/>
  <c r="BK87" i="4"/>
  <c r="BK98" i="5"/>
  <c r="J99" i="6"/>
  <c r="BK106" i="7"/>
  <c r="BK85" i="7"/>
  <c r="J144" i="8"/>
  <c r="BK87" i="9"/>
  <c r="J104" i="3"/>
  <c r="J124" i="4"/>
  <c r="BK157" i="4"/>
  <c r="J94" i="5"/>
  <c r="BK96" i="6"/>
  <c r="J86" i="8"/>
  <c r="J116" i="2"/>
  <c r="BK94" i="2"/>
  <c r="J84" i="3"/>
  <c r="BK124" i="4"/>
  <c r="J108" i="5"/>
  <c r="BK98" i="6"/>
  <c r="J85" i="7"/>
  <c r="J111" i="8"/>
  <c r="J89" i="9"/>
  <c r="J128" i="4"/>
  <c r="BK96" i="5"/>
  <c r="BK80" i="6"/>
  <c r="J100" i="8"/>
  <c r="BK98" i="8"/>
  <c r="J86" i="2"/>
  <c r="J82" i="3"/>
  <c r="BK102" i="4"/>
  <c r="BK115" i="5"/>
  <c r="BK101" i="6"/>
  <c r="BK110" i="8"/>
  <c r="J96" i="8"/>
  <c r="J117" i="2"/>
  <c r="BK100" i="4"/>
  <c r="J90" i="5"/>
  <c r="BK82" i="6"/>
  <c r="J91" i="7"/>
  <c r="BK142" i="8"/>
  <c r="J101" i="9"/>
  <c r="J90" i="2"/>
  <c r="BK109" i="2"/>
  <c r="J101" i="3"/>
  <c r="BK158" i="4"/>
  <c r="J158" i="4"/>
  <c r="J98" i="5"/>
  <c r="J106" i="6"/>
  <c r="J89" i="7"/>
  <c r="BK89" i="7"/>
  <c r="J138" i="8"/>
  <c r="J85" i="9"/>
  <c r="J94" i="2"/>
  <c r="BK84" i="3"/>
  <c r="J117" i="4"/>
  <c r="J91" i="5"/>
  <c r="J106" i="7"/>
  <c r="BK117" i="8"/>
  <c r="J100" i="2"/>
  <c r="J101" i="2"/>
  <c r="BK107" i="3"/>
  <c r="J102" i="4"/>
  <c r="J118" i="5"/>
  <c r="J105" i="6"/>
  <c r="BK84" i="7"/>
  <c r="BK112" i="8"/>
  <c r="BK101" i="4"/>
  <c r="J120" i="5"/>
  <c r="J83" i="6"/>
  <c r="J132" i="8"/>
  <c r="J106" i="2"/>
  <c r="BK124" i="2"/>
  <c r="BK93" i="3"/>
  <c r="J130" i="4"/>
  <c r="J97" i="5"/>
  <c r="J97" i="6"/>
  <c r="BK88" i="7"/>
  <c r="BK138" i="8"/>
  <c r="BK123" i="2"/>
  <c r="BK86" i="2"/>
  <c r="J96" i="3"/>
  <c r="J81" i="4"/>
  <c r="BK114" i="5"/>
  <c r="J111" i="7"/>
  <c r="BK132" i="8"/>
  <c r="BK85" i="9"/>
  <c r="BK116" i="2"/>
  <c r="BK101" i="3"/>
  <c r="BK90" i="3"/>
  <c r="J99" i="4"/>
  <c r="J80" i="5"/>
  <c r="BK83" i="6"/>
  <c r="BK95" i="7"/>
  <c r="J95" i="8"/>
  <c r="J139" i="8"/>
  <c r="BK91" i="2"/>
  <c r="BK80" i="3"/>
  <c r="BK115" i="4"/>
  <c r="BK116" i="5"/>
  <c r="J103" i="6"/>
  <c r="BK80" i="7"/>
  <c r="BK122" i="8"/>
  <c r="J91" i="9"/>
  <c r="J118" i="2"/>
  <c r="J114" i="4"/>
  <c r="BK152" i="4"/>
  <c r="BK99" i="5"/>
  <c r="J92" i="6"/>
  <c r="J142" i="8"/>
  <c r="BK83" i="9"/>
  <c r="BK114" i="4"/>
  <c r="BK127" i="4"/>
  <c r="BK87" i="6"/>
  <c r="J141" i="8"/>
  <c r="J115" i="8"/>
  <c r="BK117" i="2"/>
  <c r="J99" i="3"/>
  <c r="J91" i="4"/>
  <c r="J83" i="5"/>
  <c r="J90" i="6"/>
  <c r="J143" i="8"/>
  <c r="J103" i="9"/>
  <c r="J95" i="3"/>
  <c r="J100" i="4"/>
  <c r="J115" i="5"/>
  <c r="BK108" i="5"/>
  <c r="J102" i="6"/>
  <c r="BK111" i="8"/>
  <c r="J119" i="8"/>
  <c r="J119" i="2"/>
  <c r="BK81" i="3"/>
  <c r="BK93" i="4"/>
  <c r="BK117" i="4"/>
  <c r="BK104" i="5"/>
  <c r="J107" i="7"/>
  <c r="J95" i="7"/>
  <c r="BK84" i="8"/>
  <c r="BK120" i="8"/>
  <c r="J97" i="2"/>
  <c r="J88" i="3"/>
  <c r="J155" i="4"/>
  <c r="J101" i="4"/>
  <c r="BK106" i="6"/>
  <c r="J109" i="8"/>
  <c r="J101" i="8"/>
  <c r="BK95" i="2"/>
  <c r="J94" i="3"/>
  <c r="BK154" i="4"/>
  <c r="J98" i="4"/>
  <c r="J105" i="5"/>
  <c r="J84" i="6"/>
  <c r="BK99" i="8"/>
  <c r="BK109" i="8"/>
  <c r="BK129" i="4"/>
  <c r="BK98" i="4"/>
  <c r="BK119" i="5"/>
  <c r="J92" i="5"/>
  <c r="J93" i="6"/>
  <c r="BK85" i="6"/>
  <c r="J84" i="7"/>
  <c r="BK143" i="8"/>
  <c r="J112" i="8"/>
  <c r="J97" i="9"/>
  <c r="BK97" i="2"/>
  <c r="BK104" i="2"/>
  <c r="BK104" i="3"/>
  <c r="BK82" i="3"/>
  <c r="J118" i="4"/>
  <c r="J119" i="4"/>
  <c r="BK81" i="4"/>
  <c r="BK122" i="4"/>
  <c r="BK80" i="5"/>
  <c r="J96" i="5"/>
  <c r="J96" i="6"/>
  <c r="BK107" i="7"/>
  <c r="BK128" i="8"/>
  <c r="BK106" i="8"/>
  <c r="BK99" i="9"/>
  <c r="BK107" i="2"/>
  <c r="J122" i="2"/>
  <c r="BK81" i="2"/>
  <c r="BK102" i="3"/>
  <c r="J102" i="3"/>
  <c r="BK120" i="4"/>
  <c r="BK88" i="4"/>
  <c r="J104" i="5"/>
  <c r="J107" i="5"/>
  <c r="BK103" i="6"/>
  <c r="J87" i="6"/>
  <c r="BK102" i="7"/>
  <c r="J97" i="8"/>
  <c r="J110" i="8"/>
  <c r="J99" i="8"/>
  <c r="J99" i="9"/>
  <c r="J109" i="2"/>
  <c r="J123" i="2"/>
  <c r="J95" i="2"/>
  <c r="J124" i="2"/>
  <c r="BK86" i="3"/>
  <c r="BK96" i="3"/>
  <c r="J83" i="3"/>
  <c r="J103" i="4"/>
  <c r="BK142" i="4"/>
  <c r="J123" i="4"/>
  <c r="BK123" i="5"/>
  <c r="BK101" i="5"/>
  <c r="J119" i="5"/>
  <c r="BK90" i="6"/>
  <c r="BK95" i="6"/>
  <c r="BK108" i="7"/>
  <c r="J88" i="7"/>
  <c r="J98" i="7"/>
  <c r="BK144" i="8"/>
  <c r="J122" i="8"/>
  <c r="BK107" i="8"/>
  <c r="J87" i="9"/>
  <c r="J93" i="2"/>
  <c r="J81" i="2"/>
  <c r="BK101" i="2"/>
  <c r="BK100" i="3"/>
  <c r="BK105" i="3"/>
  <c r="BK83" i="3"/>
  <c r="J115" i="4"/>
  <c r="J153" i="4"/>
  <c r="BK107" i="4"/>
  <c r="BK90" i="5"/>
  <c r="BK102" i="5"/>
  <c r="BK92" i="6"/>
  <c r="J109" i="7"/>
  <c r="J80" i="8"/>
  <c r="BK97" i="8"/>
  <c r="J121" i="8"/>
  <c r="BK97" i="9"/>
  <c r="BK122" i="2"/>
  <c r="BK84" i="2"/>
  <c r="BK106" i="2"/>
  <c r="BK106" i="3"/>
  <c r="J91" i="3"/>
  <c r="J87" i="4"/>
  <c r="J120" i="4"/>
  <c r="J121" i="5"/>
  <c r="J116" i="5"/>
  <c r="J100" i="6"/>
  <c r="BK84" i="6"/>
  <c r="J128" i="8"/>
  <c r="BK80" i="8"/>
  <c r="BK103" i="9"/>
  <c r="T80" i="2" l="1"/>
  <c r="T79" i="3"/>
  <c r="R79" i="5"/>
  <c r="P79" i="6"/>
  <c r="AU59" i="1"/>
  <c r="BK79" i="7"/>
  <c r="J79" i="7"/>
  <c r="J30" i="7" s="1"/>
  <c r="BK80" i="2"/>
  <c r="J80" i="2" s="1"/>
  <c r="T80" i="4"/>
  <c r="P79" i="5"/>
  <c r="AU58" i="1"/>
  <c r="BK79" i="6"/>
  <c r="J79" i="6"/>
  <c r="J59" i="6" s="1"/>
  <c r="BK79" i="8"/>
  <c r="J79" i="8" s="1"/>
  <c r="P79" i="3"/>
  <c r="AU56" i="1" s="1"/>
  <c r="P80" i="4"/>
  <c r="AU57" i="1"/>
  <c r="T79" i="5"/>
  <c r="P79" i="7"/>
  <c r="AU60" i="1" s="1"/>
  <c r="T79" i="6"/>
  <c r="T79" i="7"/>
  <c r="P79" i="8"/>
  <c r="AU61" i="1"/>
  <c r="BK88" i="9"/>
  <c r="J88" i="9" s="1"/>
  <c r="J61" i="9" s="1"/>
  <c r="P80" i="2"/>
  <c r="AU55" i="1"/>
  <c r="BK79" i="3"/>
  <c r="J79" i="3" s="1"/>
  <c r="R80" i="4"/>
  <c r="BK79" i="5"/>
  <c r="J79" i="5" s="1"/>
  <c r="R79" i="7"/>
  <c r="P88" i="9"/>
  <c r="P81" i="9" s="1"/>
  <c r="AU62" i="1" s="1"/>
  <c r="R80" i="2"/>
  <c r="R79" i="3"/>
  <c r="BK80" i="4"/>
  <c r="J80" i="4"/>
  <c r="J30" i="4" s="1"/>
  <c r="R79" i="6"/>
  <c r="R79" i="8"/>
  <c r="BK82" i="9"/>
  <c r="J82" i="9" s="1"/>
  <c r="J60" i="9" s="1"/>
  <c r="R82" i="9"/>
  <c r="T82" i="9"/>
  <c r="R88" i="9"/>
  <c r="T79" i="8"/>
  <c r="P82" i="9"/>
  <c r="T88" i="9"/>
  <c r="F55" i="9"/>
  <c r="BE99" i="9"/>
  <c r="BE93" i="9"/>
  <c r="J52" i="9"/>
  <c r="BE83" i="9"/>
  <c r="BE89" i="9"/>
  <c r="BE103" i="9"/>
  <c r="BE86" i="9"/>
  <c r="BE87" i="9"/>
  <c r="BE91" i="9"/>
  <c r="BE95" i="9"/>
  <c r="BE97" i="9"/>
  <c r="E48" i="9"/>
  <c r="BE85" i="9"/>
  <c r="BE101" i="9"/>
  <c r="BE104" i="8"/>
  <c r="BE119" i="8"/>
  <c r="BE84" i="8"/>
  <c r="BE106" i="8"/>
  <c r="J52" i="8"/>
  <c r="BE80" i="8"/>
  <c r="BE90" i="8"/>
  <c r="BE95" i="8"/>
  <c r="BE96" i="8"/>
  <c r="BE97" i="8"/>
  <c r="BE100" i="8"/>
  <c r="BE102" i="8"/>
  <c r="BE113" i="8"/>
  <c r="BE117" i="8"/>
  <c r="F55" i="8"/>
  <c r="BE103" i="8"/>
  <c r="BE109" i="8"/>
  <c r="BE110" i="8"/>
  <c r="BE118" i="8"/>
  <c r="BE122" i="8"/>
  <c r="BE128" i="8"/>
  <c r="BE141" i="8"/>
  <c r="BE144" i="8"/>
  <c r="BE99" i="8"/>
  <c r="BE115" i="8"/>
  <c r="E48" i="8"/>
  <c r="BE85" i="8"/>
  <c r="BE98" i="8"/>
  <c r="BE101" i="8"/>
  <c r="BE107" i="8"/>
  <c r="BE112" i="8"/>
  <c r="BE116" i="8"/>
  <c r="BE121" i="8"/>
  <c r="BE132" i="8"/>
  <c r="BE139" i="8"/>
  <c r="BE140" i="8"/>
  <c r="BE145" i="8"/>
  <c r="BE86" i="8"/>
  <c r="BE88" i="8"/>
  <c r="BE111" i="8"/>
  <c r="BE120" i="8"/>
  <c r="BE138" i="8"/>
  <c r="BE142" i="8"/>
  <c r="BE143" i="8"/>
  <c r="J52" i="7"/>
  <c r="E69" i="7"/>
  <c r="BE90" i="7"/>
  <c r="BE93" i="7"/>
  <c r="BE106" i="7"/>
  <c r="BE108" i="7"/>
  <c r="BE88" i="7"/>
  <c r="BE107" i="7"/>
  <c r="BE109" i="7"/>
  <c r="BE89" i="7"/>
  <c r="BE92" i="7"/>
  <c r="BE102" i="7"/>
  <c r="BE80" i="7"/>
  <c r="BE85" i="7"/>
  <c r="BE91" i="7"/>
  <c r="BE98" i="7"/>
  <c r="BE111" i="7"/>
  <c r="BE112" i="7"/>
  <c r="F76" i="7"/>
  <c r="BE95" i="7"/>
  <c r="BE110" i="7"/>
  <c r="BE84" i="7"/>
  <c r="F55" i="6"/>
  <c r="BE92" i="6"/>
  <c r="BE100" i="6"/>
  <c r="E48" i="6"/>
  <c r="BE93" i="6"/>
  <c r="BE95" i="6"/>
  <c r="BE97" i="6"/>
  <c r="BE104" i="6"/>
  <c r="BE105" i="6"/>
  <c r="BE106" i="6"/>
  <c r="BE107" i="6"/>
  <c r="J52" i="6"/>
  <c r="BE83" i="6"/>
  <c r="BE101" i="6"/>
  <c r="BE81" i="6"/>
  <c r="BE84" i="6"/>
  <c r="BE82" i="6"/>
  <c r="BE85" i="6"/>
  <c r="BE96" i="6"/>
  <c r="BE99" i="6"/>
  <c r="BE102" i="6"/>
  <c r="BE87" i="6"/>
  <c r="BE90" i="6"/>
  <c r="BE98" i="6"/>
  <c r="BE103" i="6"/>
  <c r="BE80" i="6"/>
  <c r="BE89" i="6"/>
  <c r="E48" i="5"/>
  <c r="F55" i="5"/>
  <c r="BE96" i="5"/>
  <c r="BE99" i="5"/>
  <c r="BE116" i="5"/>
  <c r="BE118" i="5"/>
  <c r="BE81" i="5"/>
  <c r="BE89" i="5"/>
  <c r="BE91" i="5"/>
  <c r="BE101" i="5"/>
  <c r="BE106" i="5"/>
  <c r="BE114" i="5"/>
  <c r="BE122" i="5"/>
  <c r="BE107" i="5"/>
  <c r="BE100" i="5"/>
  <c r="BE105" i="5"/>
  <c r="J52" i="5"/>
  <c r="BE120" i="5"/>
  <c r="BE80" i="5"/>
  <c r="BE83" i="5"/>
  <c r="BE85" i="5"/>
  <c r="BE92" i="5"/>
  <c r="BE94" i="5"/>
  <c r="BE98" i="5"/>
  <c r="BE102" i="5"/>
  <c r="BE104" i="5"/>
  <c r="BE108" i="5"/>
  <c r="BE115" i="5"/>
  <c r="BE117" i="5"/>
  <c r="BE121" i="5"/>
  <c r="BE123" i="5"/>
  <c r="BE90" i="5"/>
  <c r="BE93" i="5"/>
  <c r="BE97" i="5"/>
  <c r="BE119" i="5"/>
  <c r="BE98" i="4"/>
  <c r="BE100" i="4"/>
  <c r="BE118" i="4"/>
  <c r="BE124" i="4"/>
  <c r="BE130" i="4"/>
  <c r="BE142" i="4"/>
  <c r="BE155" i="4"/>
  <c r="BE158" i="4"/>
  <c r="BE159" i="4"/>
  <c r="E70" i="4"/>
  <c r="BE81" i="4"/>
  <c r="BE119" i="4"/>
  <c r="BE122" i="4"/>
  <c r="BE123" i="4"/>
  <c r="BE156" i="4"/>
  <c r="J52" i="4"/>
  <c r="BE128" i="4"/>
  <c r="BE129" i="4"/>
  <c r="BE153" i="4"/>
  <c r="BE91" i="4"/>
  <c r="BE99" i="4"/>
  <c r="BE114" i="4"/>
  <c r="BE106" i="4"/>
  <c r="BE107" i="4"/>
  <c r="BE115" i="4"/>
  <c r="BE117" i="4"/>
  <c r="BE120" i="4"/>
  <c r="BE136" i="4"/>
  <c r="BE152" i="4"/>
  <c r="BE154" i="4"/>
  <c r="F77" i="4"/>
  <c r="BE93" i="4"/>
  <c r="BE102" i="4"/>
  <c r="BE121" i="4"/>
  <c r="BE126" i="4"/>
  <c r="BE127" i="4"/>
  <c r="BE157" i="4"/>
  <c r="BE101" i="4"/>
  <c r="BE103" i="4"/>
  <c r="BE87" i="4"/>
  <c r="BE88" i="4"/>
  <c r="BE89" i="4"/>
  <c r="BE104" i="4"/>
  <c r="BE105" i="4"/>
  <c r="J52" i="3"/>
  <c r="BE81" i="3"/>
  <c r="BE88" i="3"/>
  <c r="BE91" i="3"/>
  <c r="BE82" i="3"/>
  <c r="BE90" i="3"/>
  <c r="BE101" i="3"/>
  <c r="BE80" i="3"/>
  <c r="BE84" i="3"/>
  <c r="BE95" i="3"/>
  <c r="BE100" i="3"/>
  <c r="BE103" i="3"/>
  <c r="E69" i="3"/>
  <c r="BE83" i="3"/>
  <c r="BE93" i="3"/>
  <c r="BE96" i="3"/>
  <c r="BE98" i="3"/>
  <c r="BE99" i="3"/>
  <c r="BE104" i="3"/>
  <c r="BE105" i="3"/>
  <c r="BE106" i="3"/>
  <c r="F76" i="3"/>
  <c r="BE86" i="3"/>
  <c r="BE89" i="3"/>
  <c r="BE94" i="3"/>
  <c r="BE107" i="3"/>
  <c r="BE102" i="3"/>
  <c r="J74" i="2"/>
  <c r="BE93" i="2"/>
  <c r="BE101" i="2"/>
  <c r="BE117" i="2"/>
  <c r="BE120" i="2"/>
  <c r="BE121" i="2"/>
  <c r="BE122" i="2"/>
  <c r="BE123" i="2"/>
  <c r="BE124" i="2"/>
  <c r="BE99" i="2"/>
  <c r="BE95" i="2"/>
  <c r="BE97" i="2"/>
  <c r="F55" i="2"/>
  <c r="BE82" i="2"/>
  <c r="BE86" i="2"/>
  <c r="BE91" i="2"/>
  <c r="BE107" i="2"/>
  <c r="BE109" i="2"/>
  <c r="E48" i="2"/>
  <c r="BE81" i="2"/>
  <c r="BE84" i="2"/>
  <c r="BE92" i="2"/>
  <c r="BE94" i="2"/>
  <c r="BE110" i="2"/>
  <c r="BE119" i="2"/>
  <c r="BE90" i="2"/>
  <c r="BE103" i="2"/>
  <c r="BE100" i="2"/>
  <c r="BE104" i="2"/>
  <c r="BE108" i="2"/>
  <c r="BE116" i="2"/>
  <c r="BE118" i="2"/>
  <c r="BE98" i="2"/>
  <c r="BE102" i="2"/>
  <c r="BE106" i="2"/>
  <c r="F37" i="2"/>
  <c r="BD55" i="1" s="1"/>
  <c r="F34" i="2"/>
  <c r="BA55" i="1" s="1"/>
  <c r="F36" i="8"/>
  <c r="BC61" i="1" s="1"/>
  <c r="F35" i="6"/>
  <c r="BB59" i="1" s="1"/>
  <c r="F34" i="5"/>
  <c r="BA58" i="1" s="1"/>
  <c r="F36" i="9"/>
  <c r="BC62" i="1" s="1"/>
  <c r="F36" i="4"/>
  <c r="BC57" i="1"/>
  <c r="F34" i="4"/>
  <c r="BA57" i="1" s="1"/>
  <c r="F36" i="5"/>
  <c r="BC58" i="1" s="1"/>
  <c r="F37" i="8"/>
  <c r="BD61" i="1"/>
  <c r="F36" i="7"/>
  <c r="BC60" i="1"/>
  <c r="J34" i="9"/>
  <c r="AW62" i="1" s="1"/>
  <c r="F35" i="7"/>
  <c r="BB60" i="1" s="1"/>
  <c r="J34" i="4"/>
  <c r="AW57" i="1" s="1"/>
  <c r="F37" i="7"/>
  <c r="BD60" i="1"/>
  <c r="F35" i="4"/>
  <c r="BB57" i="1" s="1"/>
  <c r="F35" i="9"/>
  <c r="BB62" i="1" s="1"/>
  <c r="J34" i="8"/>
  <c r="AW61" i="1" s="1"/>
  <c r="J34" i="5"/>
  <c r="AW58" i="1"/>
  <c r="F36" i="6"/>
  <c r="BC59" i="1" s="1"/>
  <c r="F37" i="3"/>
  <c r="BD56" i="1" s="1"/>
  <c r="J34" i="3"/>
  <c r="AW56" i="1" s="1"/>
  <c r="F34" i="7"/>
  <c r="BA60" i="1"/>
  <c r="J34" i="7"/>
  <c r="AW60" i="1" s="1"/>
  <c r="J34" i="2"/>
  <c r="AW55" i="1" s="1"/>
  <c r="F35" i="5"/>
  <c r="BB58" i="1"/>
  <c r="F37" i="4"/>
  <c r="BD57" i="1" s="1"/>
  <c r="F35" i="2"/>
  <c r="BB55" i="1" s="1"/>
  <c r="J34" i="6"/>
  <c r="AW59" i="1" s="1"/>
  <c r="F34" i="9"/>
  <c r="BA62" i="1" s="1"/>
  <c r="F37" i="5"/>
  <c r="BD58" i="1" s="1"/>
  <c r="F34" i="8"/>
  <c r="BA61" i="1"/>
  <c r="F37" i="6"/>
  <c r="BD59" i="1"/>
  <c r="F36" i="2"/>
  <c r="BC55" i="1" s="1"/>
  <c r="F37" i="9"/>
  <c r="BD62" i="1" s="1"/>
  <c r="F35" i="3"/>
  <c r="BB56" i="1"/>
  <c r="F34" i="3"/>
  <c r="BA56" i="1"/>
  <c r="F36" i="3"/>
  <c r="BC56" i="1" s="1"/>
  <c r="F35" i="8"/>
  <c r="BB61" i="1" s="1"/>
  <c r="F34" i="6"/>
  <c r="BA59" i="1"/>
  <c r="J30" i="2" l="1"/>
  <c r="J59" i="2"/>
  <c r="J59" i="8"/>
  <c r="J30" i="8"/>
  <c r="AG61" i="1" s="1"/>
  <c r="AN61" i="1" s="1"/>
  <c r="J59" i="5"/>
  <c r="J30" i="5"/>
  <c r="J59" i="3"/>
  <c r="J30" i="3"/>
  <c r="J30" i="6"/>
  <c r="J59" i="4"/>
  <c r="J59" i="7"/>
  <c r="T81" i="9"/>
  <c r="R81" i="9"/>
  <c r="AG55" i="1"/>
  <c r="AG56" i="1"/>
  <c r="BK81" i="9"/>
  <c r="J81" i="9" s="1"/>
  <c r="J59" i="9" s="1"/>
  <c r="AG60" i="1"/>
  <c r="AG59" i="1"/>
  <c r="AG58" i="1"/>
  <c r="AG57" i="1"/>
  <c r="F33" i="7"/>
  <c r="AZ60" i="1" s="1"/>
  <c r="F33" i="8"/>
  <c r="AZ61" i="1" s="1"/>
  <c r="BD54" i="1"/>
  <c r="W33" i="1" s="1"/>
  <c r="F33" i="3"/>
  <c r="AZ56" i="1"/>
  <c r="J33" i="9"/>
  <c r="AV62" i="1" s="1"/>
  <c r="AT62" i="1" s="1"/>
  <c r="F33" i="6"/>
  <c r="AZ59" i="1"/>
  <c r="J33" i="7"/>
  <c r="AV60" i="1" s="1"/>
  <c r="AT60" i="1" s="1"/>
  <c r="AN60" i="1" s="1"/>
  <c r="J33" i="3"/>
  <c r="AV56" i="1"/>
  <c r="AT56" i="1" s="1"/>
  <c r="J33" i="8"/>
  <c r="AV61" i="1" s="1"/>
  <c r="AT61" i="1" s="1"/>
  <c r="BA54" i="1"/>
  <c r="W30" i="1" s="1"/>
  <c r="F33" i="2"/>
  <c r="AZ55" i="1"/>
  <c r="J33" i="5"/>
  <c r="AV58" i="1" s="1"/>
  <c r="AT58" i="1" s="1"/>
  <c r="AN58" i="1" s="1"/>
  <c r="F33" i="9"/>
  <c r="AZ62" i="1" s="1"/>
  <c r="J33" i="6"/>
  <c r="AV59" i="1"/>
  <c r="AT59" i="1"/>
  <c r="AN59" i="1"/>
  <c r="J33" i="2"/>
  <c r="AV55" i="1" s="1"/>
  <c r="AT55" i="1" s="1"/>
  <c r="AN55" i="1" s="1"/>
  <c r="BB54" i="1"/>
  <c r="W31" i="1" s="1"/>
  <c r="BC54" i="1"/>
  <c r="AY54" i="1" s="1"/>
  <c r="F33" i="4"/>
  <c r="AZ57" i="1" s="1"/>
  <c r="AU54" i="1"/>
  <c r="F33" i="5"/>
  <c r="AZ58" i="1"/>
  <c r="J33" i="4"/>
  <c r="AV57" i="1" s="1"/>
  <c r="AT57" i="1" s="1"/>
  <c r="AN57" i="1" s="1"/>
  <c r="AN56" i="1" l="1"/>
  <c r="J39" i="8"/>
  <c r="J39" i="7"/>
  <c r="J39" i="6"/>
  <c r="J39" i="5"/>
  <c r="J39" i="4"/>
  <c r="J39" i="3"/>
  <c r="J39" i="2"/>
  <c r="J30" i="9"/>
  <c r="AG62" i="1" s="1"/>
  <c r="AG54" i="1" s="1"/>
  <c r="AK26" i="1" s="1"/>
  <c r="AW54" i="1"/>
  <c r="AK30" i="1" s="1"/>
  <c r="AZ54" i="1"/>
  <c r="AV54" i="1" s="1"/>
  <c r="AK29" i="1" s="1"/>
  <c r="W32" i="1"/>
  <c r="AX54" i="1"/>
  <c r="J39" i="9" l="1"/>
  <c r="AK35" i="1"/>
  <c r="AN62" i="1"/>
  <c r="AT54" i="1"/>
  <c r="W29" i="1"/>
  <c r="AN54" i="1" l="1"/>
</calcChain>
</file>

<file path=xl/sharedStrings.xml><?xml version="1.0" encoding="utf-8"?>
<sst xmlns="http://schemas.openxmlformats.org/spreadsheetml/2006/main" count="5784" uniqueCount="802">
  <si>
    <t>Export Komplet</t>
  </si>
  <si>
    <t>VZ</t>
  </si>
  <si>
    <t>2.0</t>
  </si>
  <si>
    <t>ZAMOK</t>
  </si>
  <si>
    <t>False</t>
  </si>
  <si>
    <t>{a01a8d48-0b2d-4f58-be7a-b64e78341eb9}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</si>
  <si>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</si>
  <si>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</si>
  <si>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</si>
  <si>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</si>
  <si>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</si>
  <si>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</si>
  <si>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</si>
  <si>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</si>
  <si>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2021-08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</si>
  <si>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</si>
  <si>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</si>
  <si>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osvětlení na trati Přerov - Nedakonice</t>
  </si>
  <si>
    <t>KSO:</t>
  </si>
  <si>
    <t/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</si>
  <si>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</si>
  <si>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</si>
  <si>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</si>
  <si>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</si>
  <si>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</si>
  <si>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</si>
  <si>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</si>
  <si>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</si>
  <si>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</si>
  <si>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</si>
  <si>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</si>
  <si>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</si>
  <si>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</si>
  <si>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</si>
  <si>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</si>
  <si>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</si>
  <si>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</si>
  <si>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</si>
  <si>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</si>
  <si>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</si>
  <si>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</si>
  <si>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</si>
  <si>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</si>
  <si>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</si>
  <si>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</si>
  <si>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</si>
  <si>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</si>
  <si>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</si>
  <si>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</si>
  <si>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</si>
  <si>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</si>
  <si>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</si>
  <si>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</si>
  <si>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</si>
  <si>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</si>
  <si>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</si>
  <si>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</si>
  <si>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</si>
  <si>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</si>
  <si>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</si>
  <si>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</si>
  <si>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</si>
  <si>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</si>
  <si>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</si>
  <si>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</si>
  <si>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</si>
  <si>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</si>
  <si>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</si>
  <si>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</si>
  <si>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</si>
  <si>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</si>
  <si>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</si>
  <si>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SO01.1</t>
  </si>
  <si>
    <t>Oprava osvětlení ostrovního nástupiště ŽST Nedakonice</t>
  </si>
  <si>
    <t>STA</t>
  </si>
  <si>
    <t>1</t>
  </si>
  <si>
    <t>{f2741ab4-5c8d-4226-8ace-450a2ec2f690}</t>
  </si>
  <si>
    <t>2</t>
  </si>
  <si>
    <t>SO01.2</t>
  </si>
  <si>
    <t xml:space="preserve">Oprava osvětlení podchou ŽST Nedakonice </t>
  </si>
  <si>
    <t>{2a91dbb7-9d86-4045-82cd-88d186adbf63}</t>
  </si>
  <si>
    <t>SO02.1</t>
  </si>
  <si>
    <t>Oprava ostrovního nástupiště ŽST Staré Město</t>
  </si>
  <si>
    <t>{818717db-d1e2-4e2e-b5d5-e049c5a57f27}</t>
  </si>
  <si>
    <t>SO03.1</t>
  </si>
  <si>
    <t>Oprava osvětlení ostrovního nástupiště ŽST Huštěnovice</t>
  </si>
  <si>
    <t>{954f5845-cbf3-4005-9426-537d882bea90}</t>
  </si>
  <si>
    <t>SO03.2</t>
  </si>
  <si>
    <t>Oprava osvětlení podchou ŽST Huštěnovice</t>
  </si>
  <si>
    <t>{924cb861-5a24-4d9d-9b8a-2e0d5337291b}</t>
  </si>
  <si>
    <t>SO04.1</t>
  </si>
  <si>
    <t>Oprava osvětlení ostrovního nástupiště ŽST Napajedla</t>
  </si>
  <si>
    <t>{fbf8c9ee-088b-415c-ae01-4b97ec2f51c6}</t>
  </si>
  <si>
    <t>SO05.1</t>
  </si>
  <si>
    <t>Oprava osvětlení ostrovního nástupiště ŽST Hulín</t>
  </si>
  <si>
    <t>{01267212-b22a-43e2-b9f8-6f056f84b159}</t>
  </si>
  <si>
    <t>VON</t>
  </si>
  <si>
    <t>Vedlejší ostatní náklady</t>
  </si>
  <si>
    <t>{e2b1223a-edca-4361-a3e5-d981caccded6}</t>
  </si>
  <si>
    <t>KRYCÍ LIST SOUPISU PRACÍ</t>
  </si>
  <si>
    <t>Objekt:</t>
  </si>
  <si>
    <t>SO01.1 - Oprava osvětlení ostrovního nástupiště ŽST Nedakonice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</si>
  <si>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</si>
  <si>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</si>
  <si>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</si>
  <si>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</si>
  <si>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</si>
  <si>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</si>
  <si>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</si>
  <si>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</si>
  <si>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</si>
  <si>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</si>
  <si>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</si>
  <si>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</si>
  <si>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</si>
  <si>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</si>
  <si>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</si>
  <si>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</si>
  <si>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</si>
  <si>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</si>
  <si>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</si>
  <si>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7494271010</t>
  </si>
  <si>
    <t>Demontáž rozvaděčů rozvodnice nn - včetně demontáže přívodních, vývodových kabelů, rámu apod., včetně nakládky rozvaděče na určený prostředek</t>
  </si>
  <si>
    <t>kus</t>
  </si>
  <si>
    <t>Sborník UOŽI 01 2022</t>
  </si>
  <si>
    <t>512</t>
  </si>
  <si>
    <t>ROZPOCET</t>
  </si>
  <si>
    <t>-1115771765</t>
  </si>
  <si>
    <t>7491371010</t>
  </si>
  <si>
    <t>Demontáže elektroinstalace ocelové nosné konstrukce</t>
  </si>
  <si>
    <t>kg</t>
  </si>
  <si>
    <t>1583615134</t>
  </si>
  <si>
    <t>VV</t>
  </si>
  <si>
    <t>(103/4)*8</t>
  </si>
  <si>
    <t>True</t>
  </si>
  <si>
    <t>3</t>
  </si>
  <si>
    <t>7491171010</t>
  </si>
  <si>
    <t>Demontáže elektroinstalace stávajících trubkových rozvodů</t>
  </si>
  <si>
    <t>m</t>
  </si>
  <si>
    <t>-449553921</t>
  </si>
  <si>
    <t>40*3</t>
  </si>
  <si>
    <t>4</t>
  </si>
  <si>
    <t>7492471010</t>
  </si>
  <si>
    <t>Demontáže kabelových vedení nn - demontáž ze zemní kynety, roštu, rozvaděče, trubky, chráničky apod.</t>
  </si>
  <si>
    <t>-2041800494</t>
  </si>
  <si>
    <t>113</t>
  </si>
  <si>
    <t>Součet</t>
  </si>
  <si>
    <t>5</t>
  </si>
  <si>
    <t>7493174010</t>
  </si>
  <si>
    <t>Demontáž svítidel nástěnných, stropních nebo závěsných</t>
  </si>
  <si>
    <t>-658102696</t>
  </si>
  <si>
    <t>6</t>
  </si>
  <si>
    <t>7494151020</t>
  </si>
  <si>
    <t>Montáž modulárních rozvodnic min. IP 55, třída izolace II, počet modulů do 72 - do zdi, na zeď nebo konstrukci, včetně montáže nosné konstrukce, kotevní, spojovací prvků, provedení zkoušek, dodání atestů, revizní zprávy včetně kusové zkoušky. Neobsahuje elektrovýzbroj</t>
  </si>
  <si>
    <t>64</t>
  </si>
  <si>
    <t>697056623</t>
  </si>
  <si>
    <t>7</t>
  </si>
  <si>
    <t>M</t>
  </si>
  <si>
    <t>7493500080</t>
  </si>
  <si>
    <t>Dálkové ovládání úsekových odpojovačů ( DOÚO ) Svorkovnicové skříně plastová do venkovního prostředí do 40 svorek</t>
  </si>
  <si>
    <t>256</t>
  </si>
  <si>
    <t>-417387255</t>
  </si>
  <si>
    <t>8</t>
  </si>
  <si>
    <t>7494010378</t>
  </si>
  <si>
    <t>Přístroje pro spínání a ovládání Svornice a pomocný materiál Svornice Svorka RSA  4 A (RSA4) řadová bílá</t>
  </si>
  <si>
    <t>128</t>
  </si>
  <si>
    <t>-129708985</t>
  </si>
  <si>
    <t>9</t>
  </si>
  <si>
    <t>7493154020</t>
  </si>
  <si>
    <t>Montáž venkovních svítidel na strop nebo stěnu zářivkových - kompletace a montáž včetně světelného zdroje a připojovacího kabelu</t>
  </si>
  <si>
    <t>1307617347</t>
  </si>
  <si>
    <t>10</t>
  </si>
  <si>
    <t>7493100640</t>
  </si>
  <si>
    <t>Venkovní osvětlení Svítidla pro železnici LED svítidlo o příkonu do 25 W určené pro osvětlení venkovních prostor veřejnosti přístupných (nástupiště, přechody kolejiště) na ŽDC. Svítidlo opatřeno difuzorem z plochého tvrzeného skla s minimální …</t>
  </si>
  <si>
    <t>470359165</t>
  </si>
  <si>
    <t>P</t>
  </si>
  <si>
    <t>Poznámka k položce:_x000D_
teplotní ochrana svítidla (LED modulu i předřadníku); chlazení zajištěno pasivními chladiči;  tělo (horní, dolní kryt, příruba….) svítidlo vyrobené z tepelně vodivého materiálu z důvodu pasivního chlazení, el. předřadník musí zajišťovat konstantní světelný tok po celou dobu životnosti modulu LED. Svítidlo určeno pro osvětlení otevřených nástupišť.</t>
  </si>
  <si>
    <t>11</t>
  </si>
  <si>
    <t>7491252010</t>
  </si>
  <si>
    <t>Montáž krabic elektroinstalačních, rozvodek - bez zapojení krabice přístrojové - včetně zhotovení otvoru</t>
  </si>
  <si>
    <t>-2102659232</t>
  </si>
  <si>
    <t>12</t>
  </si>
  <si>
    <t>7491201450</t>
  </si>
  <si>
    <t>Elektroinstalační materiál Elektroinstalační krabice a rozvodky Bez zapojení Krabice 8117</t>
  </si>
  <si>
    <t>1223765362</t>
  </si>
  <si>
    <t>34</t>
  </si>
  <si>
    <t>7491152011</t>
  </si>
  <si>
    <t>Montáž trubek pevných elektroinstalačních tuhých z PVC uložených pevně na povrchu, volně nebo pod omítkou průměru do 40 mm - včetně naznačení trasy, rozměření, řezání trubek, kladení, osazení, zajištění a upevnění</t>
  </si>
  <si>
    <t>-1642561936</t>
  </si>
  <si>
    <t>14</t>
  </si>
  <si>
    <t>7491100330</t>
  </si>
  <si>
    <t>Trubková vedení Pevné elektroinstalační trubky 8025 pr.25 1250N PVC černá</t>
  </si>
  <si>
    <t>-1284173020</t>
  </si>
  <si>
    <t>35</t>
  </si>
  <si>
    <t>7491151011</t>
  </si>
  <si>
    <t>Montáž trubek ohebných elektroinstalačních hladkých z PVC uložených volně nebo pod omítkou průměru do 50 mm - včetně naznačení trasy, rozměření, řezání trubek, kladení, osazení, zajištění a upevnění</t>
  </si>
  <si>
    <t>-719489054</t>
  </si>
  <si>
    <t>16</t>
  </si>
  <si>
    <t>7491100030</t>
  </si>
  <si>
    <t>Trubková vedení Ohebné elektroinstalační trubky 1423/1 pr.23 320N MONOFLEX</t>
  </si>
  <si>
    <t>-960068923</t>
  </si>
  <si>
    <t>17</t>
  </si>
  <si>
    <t>7491454012</t>
  </si>
  <si>
    <t>Montáž drátěných kabelových roštů výšky 60 mm, šířky 120 mm - včetně rozměření, usazení, vyvážení, upevnění, sváření, elektrického pospojování</t>
  </si>
  <si>
    <t>733991743</t>
  </si>
  <si>
    <t>33</t>
  </si>
  <si>
    <t>7491401840</t>
  </si>
  <si>
    <t>Kabelové rošty a žlaby Kabelové rošty drátěné 70x100 SS</t>
  </si>
  <si>
    <t>474737671</t>
  </si>
  <si>
    <t>Poznámka k položce:_x000D_
Materiál: nerezová ocel</t>
  </si>
  <si>
    <t>19</t>
  </si>
  <si>
    <t>7492554010</t>
  </si>
  <si>
    <t>Montáž kabelů 4- a 5-žílových Cu do 16 mm2 - uložení do země, chráničky, na rošty, pod omítku apod.</t>
  </si>
  <si>
    <t>911828836</t>
  </si>
  <si>
    <t>20</t>
  </si>
  <si>
    <t>7492501920</t>
  </si>
  <si>
    <t>Kabely, vodiče, šňůry Cu - nn Kabel silový 4 a 5-žílový Cu, plastová izolace CYKY 4J4 (4Bx4)</t>
  </si>
  <si>
    <t>1004944561</t>
  </si>
  <si>
    <t>7492751022</t>
  </si>
  <si>
    <t>Montáž ukončení kabelů nn v rozvaděči nebo na přístroji izolovaných s označením 2 - 5-ti žílových do 25 mm2 - montáž kabelové koncovky nebo záklopky včetně odizolování pláště a izolace žil kabelu, ukončení žil v rozvaděči, upevnění kabelových ok, roz. trubice, zakončení stínění apod.</t>
  </si>
  <si>
    <t>-244575403</t>
  </si>
  <si>
    <t>22</t>
  </si>
  <si>
    <t>7492553010</t>
  </si>
  <si>
    <t>Montáž kabelů 2- a 3-žílových Cu do 16 mm2 - uložení do země, chráničky, na rošty, pod omítku apod.</t>
  </si>
  <si>
    <t>-670585151</t>
  </si>
  <si>
    <t>23</t>
  </si>
  <si>
    <t>7492501750</t>
  </si>
  <si>
    <t>Kabely, vodiče, šňůry Cu - nn Kabel silový 2 a 3-žílový Cu, plastová izolace CYKY 3O2,5 (3Ax2,5)</t>
  </si>
  <si>
    <t>-583235907</t>
  </si>
  <si>
    <t>3,3*40</t>
  </si>
  <si>
    <t>LED zářivky</t>
  </si>
  <si>
    <t>109</t>
  </si>
  <si>
    <t>piktogramy</t>
  </si>
  <si>
    <t>24</t>
  </si>
  <si>
    <t>7492751020</t>
  </si>
  <si>
    <t>Montáž ukončení kabelů nn v rozvaděči nebo na přístroji izolovaných s označením 2 - 5-ti žílových do 2,5 mm2 - montáž kabelové koncovky nebo záklopky včetně odizolování pláště a izolace žil kabelu, ukončení žil v rozvaděči, upevnění kabelových ok, roz. trubice, zakončení stínění apod.</t>
  </si>
  <si>
    <t>1199267167</t>
  </si>
  <si>
    <t>25</t>
  </si>
  <si>
    <t>7491353030</t>
  </si>
  <si>
    <t>Montáž nosné ocelové konstrukce nosných ocelových konstrukce pro přístroje a zařízení z válcovaných profilů U, L, I , hmotnosti do 20 kg - výroba a montáž, včetně rozměření, usazení, vyvážení, upevnění, sváření</t>
  </si>
  <si>
    <t>-1184199362</t>
  </si>
  <si>
    <t>36</t>
  </si>
  <si>
    <t>7499751010</t>
  </si>
  <si>
    <t>Dokončovací práce na elektrickém zařízení - uvádění zařízení do provozu, drobné montážní práce v rozvaděčích, koordinaci se zhotoviteli souvisejících zařízení apod.</t>
  </si>
  <si>
    <t>hod</t>
  </si>
  <si>
    <t>-1965323891</t>
  </si>
  <si>
    <t>37</t>
  </si>
  <si>
    <t>7499751030</t>
  </si>
  <si>
    <t>Dokončovací práce zkušební provoz - včetně prokázání technických a kvalitativních parametrů zařízení</t>
  </si>
  <si>
    <t>14474300</t>
  </si>
  <si>
    <t>38</t>
  </si>
  <si>
    <t>7499751040</t>
  </si>
  <si>
    <t>Dokončovací práce zaškolení obsluhy - seznámení obsluhy s funkcemi zařízení včetně odevzdání dokumentace skutečného provedení</t>
  </si>
  <si>
    <t>238037070</t>
  </si>
  <si>
    <t>39</t>
  </si>
  <si>
    <t>7499254010</t>
  </si>
  <si>
    <t>Měření intenzity osvětlení venkovních železničních prostranství - měření intenzity umělého osvětlení v rozsahu tohoto SO dle ČSN EN 12464-1/2 včetně vyhotovení protokolu. Měrná jednotka je kus - tj. měření v místě rozpětí svítidel</t>
  </si>
  <si>
    <t>-1776843544</t>
  </si>
  <si>
    <t>40</t>
  </si>
  <si>
    <t>7499250515</t>
  </si>
  <si>
    <t>Vyhotovení výchozí revizní zprávy pro opravné práce pro objem investičních nákladů přes 100 000 do 500 000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</si>
  <si>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-1596276034</t>
  </si>
  <si>
    <t>41</t>
  </si>
  <si>
    <t>7499251015</t>
  </si>
  <si>
    <t>Provedení technické prohlídky a zkoušky na silnoproudém zařízení, zařízení TV, zařízení NS, transformoven, EPZ pro opravné práce pro objem investičních nákladů přes 100 000 do 500 000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</si>
  <si>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-1086258261</t>
  </si>
  <si>
    <t>42</t>
  </si>
  <si>
    <t>7499451010</t>
  </si>
  <si>
    <t>Vydání průkazu způsobilosti pro funkční celek, provizorní stav - vyhotovení dokladu o silnoproudých zařízeních a vydání průkazu způsobilosti</t>
  </si>
  <si>
    <t>-1753318554</t>
  </si>
  <si>
    <t>OST</t>
  </si>
  <si>
    <t>Ostatní</t>
  </si>
  <si>
    <t xml:space="preserve">SO01.2 - Oprava osvětlení podchou ŽST Nedakonice </t>
  </si>
  <si>
    <t>1248651439</t>
  </si>
  <si>
    <t>-159363978</t>
  </si>
  <si>
    <t>7491271010</t>
  </si>
  <si>
    <t>Demontáže elektroinstalace stávající elektroinstalace - kabely, svítidla, vypínače, zásuvky, krabice apod.</t>
  </si>
  <si>
    <t>m2</t>
  </si>
  <si>
    <t>955148995</t>
  </si>
  <si>
    <t>7491455012</t>
  </si>
  <si>
    <t>Montáž plechových pozinkovaných kabelových žlabů (včetně příslušenství) šířky 40-250/50 mm včetně víka a nosníků - včetně rozměření, usazení, vyvážení, upevnění a elektrické pospojování</t>
  </si>
  <si>
    <t>1664225605</t>
  </si>
  <si>
    <t>7491403500</t>
  </si>
  <si>
    <t>Kabelové rošty a žlaby Kabelové žlaby plechové, pozinkované MARS EKO 250/50 5103</t>
  </si>
  <si>
    <t>37949063</t>
  </si>
  <si>
    <t>Poznámka k položce:_x000D_
například: NIXKZN 20X40_IX</t>
  </si>
  <si>
    <t>7491403710</t>
  </si>
  <si>
    <t>Kabelové rošty a žlaby Kabelové žlaby plechové, pozinkované Víko MARS EKO 250 5152</t>
  </si>
  <si>
    <t>1880337754</t>
  </si>
  <si>
    <t>Poznámka k položce:_x000D_
Víko NIXV 40_IX</t>
  </si>
  <si>
    <t>7492104450-R</t>
  </si>
  <si>
    <t>Spojovací vedení, podpěrné izolátory Spojky, ukončení pasu, ostatní materiál</t>
  </si>
  <si>
    <t>-1421090675</t>
  </si>
  <si>
    <t>27</t>
  </si>
  <si>
    <t>7492104450</t>
  </si>
  <si>
    <t>Spojovací vedení, podpěrné izolátory Spojky, ukončení pasu, ostatní Spojka MARS EKO 40 5136</t>
  </si>
  <si>
    <t>-1558790007</t>
  </si>
  <si>
    <t>7491351020</t>
  </si>
  <si>
    <t>Montáž ocelových profilů plechů</t>
  </si>
  <si>
    <t>-1031301827</t>
  </si>
  <si>
    <t>7497300010</t>
  </si>
  <si>
    <t>Vodiče trakčního vedení  Ocelové konstrukce nestandartní</t>
  </si>
  <si>
    <t>1868352692</t>
  </si>
  <si>
    <t>Poznámka k položce:_x000D_
Ocelové konstrukce nestandartní - rohové kryty pro svítidla, pro zapuštěnou montáž svítidel a vedení kabeláže do podchodu</t>
  </si>
  <si>
    <t>739480941</t>
  </si>
  <si>
    <t>7491201520</t>
  </si>
  <si>
    <t>Elektroinstalační materiál Elektroinstalační krabice a rozvodky Bez zapojení Krabice KSK 100 sv.šedá IP66</t>
  </si>
  <si>
    <t>1299409261</t>
  </si>
  <si>
    <t>-1467477072</t>
  </si>
  <si>
    <t>26</t>
  </si>
  <si>
    <t>538702376</t>
  </si>
  <si>
    <t>-557712856</t>
  </si>
  <si>
    <t>7492501770</t>
  </si>
  <si>
    <t>Kabely, vodiče, šňůry Cu - nn Kabel silový 2 a 3-žílový Cu, plastová izolace CYKY 3J2,5  (3Cx 2,5)</t>
  </si>
  <si>
    <t>-1039968705</t>
  </si>
  <si>
    <t>-377869048</t>
  </si>
  <si>
    <t>32</t>
  </si>
  <si>
    <t>414412053</t>
  </si>
  <si>
    <t>7499254020</t>
  </si>
  <si>
    <t>Měření intenzity osvětlení vnitřních prostor (orientační měření) - měření intenzity umělého osvětlení v rozsahu tohoto SO dle ČSN EN 12464-1/2 včetně vyhotovení protokolu</t>
  </si>
  <si>
    <t>1665878383</t>
  </si>
  <si>
    <t>-1603561386</t>
  </si>
  <si>
    <t>-1178096575</t>
  </si>
  <si>
    <t>28</t>
  </si>
  <si>
    <t>-198576761</t>
  </si>
  <si>
    <t>29</t>
  </si>
  <si>
    <t>-1470419263</t>
  </si>
  <si>
    <t>30</t>
  </si>
  <si>
    <t>533690441</t>
  </si>
  <si>
    <t>SO02.1 - Oprava ostrovního nástupiště ŽST Staré Město</t>
  </si>
  <si>
    <t>7493174015</t>
  </si>
  <si>
    <t>Demontáž svítidel z osvětlovacího stožáru, osvětlovací věže nebo brány trakčního vedení</t>
  </si>
  <si>
    <t>1637730137</t>
  </si>
  <si>
    <t>8*2</t>
  </si>
  <si>
    <t>8x POS s dvouvýložníkem</t>
  </si>
  <si>
    <t>OS nást. u VB (směr UH)</t>
  </si>
  <si>
    <t>7493173010</t>
  </si>
  <si>
    <t>Demontáž elektrovýzbroje osvětlovacích stožárů do výšky 14 m - svítidlo, kabely, rozvodnice</t>
  </si>
  <si>
    <t>-1857580230</t>
  </si>
  <si>
    <t>-1520437166</t>
  </si>
  <si>
    <t>-957392652</t>
  </si>
  <si>
    <t>(205/4)*8</t>
  </si>
  <si>
    <t>-47152538</t>
  </si>
  <si>
    <t>78*3+20</t>
  </si>
  <si>
    <t>-1946073020</t>
  </si>
  <si>
    <t>220</t>
  </si>
  <si>
    <t>78*3</t>
  </si>
  <si>
    <t>23*6</t>
  </si>
  <si>
    <t>-1082868137</t>
  </si>
  <si>
    <t>152945828</t>
  </si>
  <si>
    <t>1284618635</t>
  </si>
  <si>
    <t>385987989</t>
  </si>
  <si>
    <t>7493155010</t>
  </si>
  <si>
    <t>Montáž elektrovýzbroje stožárů do 4 okruhů - včetně kabelového propojení se svítidlem, instalace rozvodnice do stožáru</t>
  </si>
  <si>
    <t>1567624115</t>
  </si>
  <si>
    <t>7493102020</t>
  </si>
  <si>
    <t>Venkovní osvětlení Elektrovýzbroje stožárů a stožárové rozvodnice Stožárová rozvodnice s jedním až dvěma jistícími prvky</t>
  </si>
  <si>
    <t>1863731608</t>
  </si>
  <si>
    <t>13</t>
  </si>
  <si>
    <t>7494452010</t>
  </si>
  <si>
    <t>Montáž pojistek nn do 25 A</t>
  </si>
  <si>
    <t>-1064913927</t>
  </si>
  <si>
    <t>7494008204</t>
  </si>
  <si>
    <t>Pojistkové systémy Výkonové pojistkové vložky Válcové pojistkové vložky In 6A, Un AC 500 V / DC 250 V, velikost 10x38, gG - charakteristika pro všeobecné použití, Cd/Pb free</t>
  </si>
  <si>
    <t>851643416</t>
  </si>
  <si>
    <t>7493152530</t>
  </si>
  <si>
    <t>Montáž svítidla pro železnici na sklopný stožár - kompletace a montáž včetně "superlife" světelného zdroje, elektronického předřadníku a připojení kabelu</t>
  </si>
  <si>
    <t>-434063566</t>
  </si>
  <si>
    <t>7493100650</t>
  </si>
  <si>
    <t>Venkovní osvětlení Svítidla pro železnici LED svítidlo o příkonu 26 - 35 W určené pro osvětlení venkovních prostor veřejnosti přístupných (nástupiště, přechody kolejiště) na ŽDC. Svítidlo opatřeno difuzorem z plochého tvrzeného skla s minimální …</t>
  </si>
  <si>
    <t>-913863484</t>
  </si>
  <si>
    <t>7x36W</t>
  </si>
  <si>
    <t>16x26W</t>
  </si>
  <si>
    <t>-1239729043</t>
  </si>
  <si>
    <t>18</t>
  </si>
  <si>
    <t>1044093461</t>
  </si>
  <si>
    <t>177171657</t>
  </si>
  <si>
    <t>95580598</t>
  </si>
  <si>
    <t>44</t>
  </si>
  <si>
    <t>-1774271444</t>
  </si>
  <si>
    <t>43</t>
  </si>
  <si>
    <t>1462826233</t>
  </si>
  <si>
    <t>-1526248243</t>
  </si>
  <si>
    <t>598427571</t>
  </si>
  <si>
    <t>-1615842245</t>
  </si>
  <si>
    <t>141767343</t>
  </si>
  <si>
    <t>1787670790</t>
  </si>
  <si>
    <t>-207347534</t>
  </si>
  <si>
    <t>1755622130</t>
  </si>
  <si>
    <t>1709218557</t>
  </si>
  <si>
    <t>31</t>
  </si>
  <si>
    <t>256885484</t>
  </si>
  <si>
    <t>78*3,3</t>
  </si>
  <si>
    <t>7492501650</t>
  </si>
  <si>
    <t>Kabely, vodiče, šňůry Cu - nn Kabel silový Cu pro pohyblivé přívody, izolace pryžová H05RR-F 2x2,5 (2Dx2,5 CGSG)</t>
  </si>
  <si>
    <t>1030217953</t>
  </si>
  <si>
    <t>2*8*6</t>
  </si>
  <si>
    <t>8x POS s dvouvýložníky</t>
  </si>
  <si>
    <t>7*6</t>
  </si>
  <si>
    <t>7x OS na nást u VB</t>
  </si>
  <si>
    <t>1215343921</t>
  </si>
  <si>
    <t>156</t>
  </si>
  <si>
    <t>přístřešek</t>
  </si>
  <si>
    <t>POS</t>
  </si>
  <si>
    <t>OS</t>
  </si>
  <si>
    <t>575520789</t>
  </si>
  <si>
    <t>54</t>
  </si>
  <si>
    <t>7499250520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</si>
  <si>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</si>
  <si>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-646537796</t>
  </si>
  <si>
    <t>53</t>
  </si>
  <si>
    <t>7499251020</t>
  </si>
  <si>
    <t>Provedení technické prohlídky a zkoušky na silnoproudém zařízení, zařízení TV, zařízení NS, transformoven, EPZ pro opravné práce pro objem investičních nákladů přes 500 000 do 1 000 000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</si>
  <si>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-433802311</t>
  </si>
  <si>
    <t>49</t>
  </si>
  <si>
    <t>1160950898</t>
  </si>
  <si>
    <t>52</t>
  </si>
  <si>
    <t>926529231</t>
  </si>
  <si>
    <t>46</t>
  </si>
  <si>
    <t>-2004840889</t>
  </si>
  <si>
    <t>47</t>
  </si>
  <si>
    <t>1457351601</t>
  </si>
  <si>
    <t>48</t>
  </si>
  <si>
    <t>-30658395</t>
  </si>
  <si>
    <t>SO03.1 - Oprava osvětlení ostrovního nástupiště ŽST Huštěnovice</t>
  </si>
  <si>
    <t>-1506899929</t>
  </si>
  <si>
    <t>1617150869</t>
  </si>
  <si>
    <t>(61/4)*15</t>
  </si>
  <si>
    <t>-2040102539</t>
  </si>
  <si>
    <t>20*3</t>
  </si>
  <si>
    <t>-1209898305</t>
  </si>
  <si>
    <t>60</t>
  </si>
  <si>
    <t>-906769155</t>
  </si>
  <si>
    <t>7494152015</t>
  </si>
  <si>
    <t>Montáž prázdných rozvodnic plastových nebo oceloplechových min. IP 55, třída izolace II, rozměru š 400-500 mm, v 400-800 mm - do zdi, na zeď nebo konstrukci, včetně montáže nosné konstrukce, kotevní, spojovací prvků, provedení zkoušek, dodání atestů, revizní zprávy včetně kusové zkoušky, neobsahuje elektrovýzbroj</t>
  </si>
  <si>
    <t>1105031189</t>
  </si>
  <si>
    <t>1887460226</t>
  </si>
  <si>
    <t>1088348361</t>
  </si>
  <si>
    <t>1304513980</t>
  </si>
  <si>
    <t>1140515591</t>
  </si>
  <si>
    <t>-1778279285</t>
  </si>
  <si>
    <t>100477377</t>
  </si>
  <si>
    <t>-1916786762</t>
  </si>
  <si>
    <t>-1308745651</t>
  </si>
  <si>
    <t>-93219263</t>
  </si>
  <si>
    <t>-1022576685</t>
  </si>
  <si>
    <t>2049761168</t>
  </si>
  <si>
    <t>-1927469617</t>
  </si>
  <si>
    <t>-211058819</t>
  </si>
  <si>
    <t>233833408</t>
  </si>
  <si>
    <t>-1842569744</t>
  </si>
  <si>
    <t>-807007446</t>
  </si>
  <si>
    <t>20*3,3</t>
  </si>
  <si>
    <t>piktoramy</t>
  </si>
  <si>
    <t>-2094152564</t>
  </si>
  <si>
    <t>-1044246164</t>
  </si>
  <si>
    <t>7491353032</t>
  </si>
  <si>
    <t>Montáž nosné ocelové konstrukce nosných ocelových konstrukce pro přístroje a zařízení z válcovaných profilů U, L, I , hmotnosti do 50 kg - výroba a montáž</t>
  </si>
  <si>
    <t>-189609883</t>
  </si>
  <si>
    <t>-1229868380</t>
  </si>
  <si>
    <t>1910514899</t>
  </si>
  <si>
    <t>-296103795</t>
  </si>
  <si>
    <t>1752118788</t>
  </si>
  <si>
    <t>1480932117</t>
  </si>
  <si>
    <t>-698696036</t>
  </si>
  <si>
    <t>1226432215</t>
  </si>
  <si>
    <t>SO03.2 - Oprava osvětlení podchou ŽST Huštěnovice</t>
  </si>
  <si>
    <t>-335172349</t>
  </si>
  <si>
    <t>-2058680156</t>
  </si>
  <si>
    <t>-1946161621</t>
  </si>
  <si>
    <t>1867861490</t>
  </si>
  <si>
    <t>-1620062622</t>
  </si>
  <si>
    <t>-60870402</t>
  </si>
  <si>
    <t>725752468</t>
  </si>
  <si>
    <t>327411823</t>
  </si>
  <si>
    <t>-636785555</t>
  </si>
  <si>
    <t>487646161</t>
  </si>
  <si>
    <t>1155451357</t>
  </si>
  <si>
    <t>Poznámka k položce:_x000D_
Ocelové konstrukce nestandartní - rohové kryty pro svítidla, pro zapuštěnou montáž svítidel a vedení kabeláže</t>
  </si>
  <si>
    <t>1983441802</t>
  </si>
  <si>
    <t>1903635775</t>
  </si>
  <si>
    <t>138658519</t>
  </si>
  <si>
    <t>-1459140991</t>
  </si>
  <si>
    <t>626019023</t>
  </si>
  <si>
    <t>-1362310761</t>
  </si>
  <si>
    <t>48295693</t>
  </si>
  <si>
    <t>-2064377534</t>
  </si>
  <si>
    <t>-1526087235</t>
  </si>
  <si>
    <t>-329997070</t>
  </si>
  <si>
    <t>268095259</t>
  </si>
  <si>
    <t>-993397799</t>
  </si>
  <si>
    <t>-956016376</t>
  </si>
  <si>
    <t>SO04.1 - Oprava osvětlení ostrovního nástupiště ŽST Napajedla</t>
  </si>
  <si>
    <t>-1489475109</t>
  </si>
  <si>
    <t>14*2</t>
  </si>
  <si>
    <t>14x POS s dvouvýložníkem</t>
  </si>
  <si>
    <t>1022980175</t>
  </si>
  <si>
    <t>1309568691</t>
  </si>
  <si>
    <t>28*6</t>
  </si>
  <si>
    <t>-1573958637</t>
  </si>
  <si>
    <t>-551567372</t>
  </si>
  <si>
    <t>471334309</t>
  </si>
  <si>
    <t>-1194732155</t>
  </si>
  <si>
    <t>-541833808</t>
  </si>
  <si>
    <t>736175851</t>
  </si>
  <si>
    <t>1690974664</t>
  </si>
  <si>
    <t>2056115211</t>
  </si>
  <si>
    <t>2*14*6</t>
  </si>
  <si>
    <t>12x POS s dvouvýložníky</t>
  </si>
  <si>
    <t>-2012030518</t>
  </si>
  <si>
    <t>14*4</t>
  </si>
  <si>
    <t>370241982</t>
  </si>
  <si>
    <t>-1042367813</t>
  </si>
  <si>
    <t>1815357307</t>
  </si>
  <si>
    <t>-1147369600</t>
  </si>
  <si>
    <t>-1069508415</t>
  </si>
  <si>
    <t>-742488435</t>
  </si>
  <si>
    <t>837132259</t>
  </si>
  <si>
    <t>SO05.1 - Oprava osvětlení ostrovního nástupiště ŽST Hulín</t>
  </si>
  <si>
    <t>2074909579</t>
  </si>
  <si>
    <t>12*2</t>
  </si>
  <si>
    <t>12x POS s dvouvýložníkem</t>
  </si>
  <si>
    <t>-289117069</t>
  </si>
  <si>
    <t>241788049</t>
  </si>
  <si>
    <t>634577812</t>
  </si>
  <si>
    <t>(121/4)*8</t>
  </si>
  <si>
    <t>671899220</t>
  </si>
  <si>
    <t>44*3</t>
  </si>
  <si>
    <t>-1836869547</t>
  </si>
  <si>
    <t>2*121</t>
  </si>
  <si>
    <t>24*6</t>
  </si>
  <si>
    <t>-348905689</t>
  </si>
  <si>
    <t>253748192</t>
  </si>
  <si>
    <t>-1817891695</t>
  </si>
  <si>
    <t>-1868582024</t>
  </si>
  <si>
    <t>-1903824091</t>
  </si>
  <si>
    <t>-505036483</t>
  </si>
  <si>
    <t>847145894</t>
  </si>
  <si>
    <t>-1122923973</t>
  </si>
  <si>
    <t>-1821069964</t>
  </si>
  <si>
    <t>-1031174590</t>
  </si>
  <si>
    <t>-1577879850</t>
  </si>
  <si>
    <t>-2055629256</t>
  </si>
  <si>
    <t>-711161454</t>
  </si>
  <si>
    <t>-53131656</t>
  </si>
  <si>
    <t>-387435518</t>
  </si>
  <si>
    <t>-642855693</t>
  </si>
  <si>
    <t>483707561</t>
  </si>
  <si>
    <t>312496109</t>
  </si>
  <si>
    <t>698428133</t>
  </si>
  <si>
    <t>-1380803193</t>
  </si>
  <si>
    <t>-361155771</t>
  </si>
  <si>
    <t>-1637771808</t>
  </si>
  <si>
    <t>1037865213</t>
  </si>
  <si>
    <t>416907905</t>
  </si>
  <si>
    <t>-759920182</t>
  </si>
  <si>
    <t>44*3,3</t>
  </si>
  <si>
    <t>130</t>
  </si>
  <si>
    <t>1778945576</t>
  </si>
  <si>
    <t>2*12*6</t>
  </si>
  <si>
    <t>1305570013</t>
  </si>
  <si>
    <t>88</t>
  </si>
  <si>
    <t>-615261634</t>
  </si>
  <si>
    <t>45</t>
  </si>
  <si>
    <t>666767537</t>
  </si>
  <si>
    <t>-96378698</t>
  </si>
  <si>
    <t>-740805577</t>
  </si>
  <si>
    <t>-1673066915</t>
  </si>
  <si>
    <t>-527131750</t>
  </si>
  <si>
    <t>50</t>
  </si>
  <si>
    <t>-1096943925</t>
  </si>
  <si>
    <t>51</t>
  </si>
  <si>
    <t>-69312303</t>
  </si>
  <si>
    <t>VON - Vedlejší ostatní náklady</t>
  </si>
  <si>
    <t>VRN - Vedlejší rozpočtové náklady</t>
  </si>
  <si>
    <t>9901000300</t>
  </si>
  <si>
    <t>Doprava obousměrná (např. dodávek z vlastních zásob zhotovitele nebo objednatele nebo výzisku) mechanizací o nosnosti do 3,5 t elektrosoučástek, montážního materiálu, kameniva, písku, dlažebních kostek, suti, atd. do 30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</si>
  <si>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-1658521602</t>
  </si>
  <si>
    <t>Poznámka k položce:_x000D_
Měrnou jednotkou je kus stroje.</t>
  </si>
  <si>
    <t>9902900200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</si>
  <si>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</si>
  <si>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t</t>
  </si>
  <si>
    <t>502141480</t>
  </si>
  <si>
    <t>9903100100</t>
  </si>
  <si>
    <t>Přeprava mechanizace na místo prováděných prací o hmotnosti do 12 t přes 50 do 100 km Poznámka: 1. Ceny jsou určeny pro dopravu mechanizmů na místo prováděných prací po silnici i po kolejích.2. V ceně jsou započteny i náklady na zpáteční cestu dopravního prostředku. Měrnou jednotkou je kus přepravovaného stroje.</t>
  </si>
  <si>
    <t>973381147</t>
  </si>
  <si>
    <t>9909000200</t>
  </si>
  <si>
    <t>Poplatek za uložení nebezpečného odpadu na oficiální skládku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</si>
  <si>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877897088</t>
  </si>
  <si>
    <t>VRN</t>
  </si>
  <si>
    <t>Vedlejší rozpočtové náklady</t>
  </si>
  <si>
    <t>023121011</t>
  </si>
  <si>
    <t>Projektové práce Projektová dokumentace - přípravné práce Zjednodušený projekt opravy zabezpečovacích, sdělovacích, elektrických zařízení - V sazbě jsou započteny náklady na vyhotovení projektové dokumentace podle požadavku objednatele v rozsahu pro ohlášení podle požadavku objednatele.</t>
  </si>
  <si>
    <t>%</t>
  </si>
  <si>
    <t>1142974312</t>
  </si>
  <si>
    <t>Poznámka k položce:_x000D_
dotyčné práce</t>
  </si>
  <si>
    <t>023131011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</si>
  <si>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</si>
  <si>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1448781833</t>
  </si>
  <si>
    <t>031101011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</si>
  <si>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1 do 3 mil. Kč</t>
  </si>
  <si>
    <t>294548429</t>
  </si>
  <si>
    <t>Poznámka k položce:_x000D_
ZRN: pronájem nůžkové plošiny</t>
  </si>
  <si>
    <t>031101021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</si>
  <si>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3 do 5 mil. Kč</t>
  </si>
  <si>
    <t>1587554913</t>
  </si>
  <si>
    <t>Poznámka k položce:_x000D_
ZRN: zabezpečení pracoviště pro práci s plošinou</t>
  </si>
  <si>
    <t>031111041</t>
  </si>
  <si>
    <t>Zařízení a vybavení staveniště osvětlení pracoviště</t>
  </si>
  <si>
    <t>2093243774</t>
  </si>
  <si>
    <t>031111051</t>
  </si>
  <si>
    <t>Zařízení a vybavení staveniště pronájem ploch</t>
  </si>
  <si>
    <t>1399712478</t>
  </si>
  <si>
    <t>032104001</t>
  </si>
  <si>
    <t>Územní vlivy práce na těžce přístupných místech</t>
  </si>
  <si>
    <t>1350565626</t>
  </si>
  <si>
    <t>033121001</t>
  </si>
  <si>
    <t>Provozní vlivy Rušení prací železničním provozem širá trať nebo dopravny s kolejovým rozvětvením s počtem vlaků za směnu 8,5 hod. do 25</t>
  </si>
  <si>
    <t>277031817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</si>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</sst>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7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/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167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4" xfId="0" applyFont="1" applyBorder="1" applyAlignment="1">
      <alignment vertical="center"/>
    </xf>
    <xf numFmtId="0" fontId="7" fillId="0" borderId="15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16" xfId="0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4" fillId="0" borderId="4" xfId="0" applyFont="1" applyBorder="1" applyAlignment="1">
      <alignment vertical="center"/>
    </xf>
    <xf numFmtId="0" fontId="33" fillId="2" borderId="15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/>
    <xf numFmtId="0" fontId="10" fillId="0" borderId="0" xfId="0" applyFont="1" applyAlignment="1" applyProtection="1"/>
    <xf numFmtId="0" fontId="10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10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10" fillId="0" borderId="4" xfId="0" applyFont="1" applyBorder="1" applyAlignment="1"/>
    <xf numFmtId="0" fontId="10" fillId="0" borderId="20" xfId="0" applyFont="1" applyBorder="1" applyAlignment="1" applyProtection="1"/>
    <xf numFmtId="0" fontId="10" fillId="0" borderId="21" xfId="0" applyFont="1" applyBorder="1" applyAlignment="1" applyProtection="1"/>
    <xf numFmtId="166" fontId="10" fillId="0" borderId="21" xfId="0" applyNumberFormat="1" applyFont="1" applyBorder="1" applyAlignment="1" applyProtection="1"/>
    <xf numFmtId="166" fontId="10" fillId="0" borderId="22" xfId="0" applyNumberFormat="1" applyFont="1" applyBorder="1" applyAlignment="1" applyProtection="1"/>
    <xf numFmtId="0" fontId="10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4" fontId="10" fillId="0" borderId="0" xfId="0" applyNumberFormat="1" applyFont="1" applyAlignment="1">
      <alignment vertical="center"/>
    </xf>
    <xf numFmtId="0" fontId="21" fillId="2" borderId="20" xfId="0" applyFont="1" applyFill="1" applyBorder="1" applyAlignment="1" applyProtection="1">
      <alignment horizontal="left" vertical="center"/>
      <protection locked="0"/>
    </xf>
    <xf numFmtId="0" fontId="21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166" fontId="21" fillId="0" borderId="22" xfId="0" applyNumberFormat="1" applyFont="1" applyBorder="1" applyAlignment="1" applyProtection="1">
      <alignment vertical="center"/>
    </xf>
    <xf numFmtId="0" fontId="10" fillId="0" borderId="15" xfId="0" applyFont="1" applyBorder="1" applyAlignment="1" applyProtection="1"/>
    <xf numFmtId="0" fontId="10" fillId="0" borderId="0" xfId="0" applyFont="1" applyBorder="1" applyAlignment="1" applyProtection="1"/>
    <xf numFmtId="166" fontId="10" fillId="0" borderId="0" xfId="0" applyNumberFormat="1" applyFont="1" applyBorder="1" applyAlignment="1" applyProtection="1"/>
    <xf numFmtId="166" fontId="10" fillId="0" borderId="16" xfId="0" applyNumberFormat="1" applyFont="1" applyBorder="1" applyAlignment="1" applyProtection="1"/>
    <xf numFmtId="167" fontId="20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9" fillId="0" borderId="1" xfId="0" applyFont="1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  <xf numFmtId="0" fontId="0" fillId="0" borderId="0" xfId="0"/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center" vertical="center" wrapText="1"/>
    </xf>
    <xf numFmtId="0" fontId="38" fillId="0" borderId="29" xfId="0" applyFont="1" applyBorder="1" applyAlignment="1">
      <alignment horizontal="left" wrapText="1"/>
    </xf>
    <xf numFmtId="0" fontId="37" fillId="0" borderId="1" xfId="0" applyFont="1" applyBorder="1" applyAlignment="1">
      <alignment horizontal="center" vertical="center"/>
    </xf>
    <xf numFmtId="49" fontId="39" fillId="0" borderId="1" xfId="0" applyNumberFormat="1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4"/>
  <sheetViews>
    <sheetView showGridLines="0" tabSelected="1" workbookViewId="0">
      <selection activeCell="AN8" sqref="AN8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319"/>
      <c r="AS2" s="319"/>
      <c r="AT2" s="319"/>
      <c r="AU2" s="319"/>
      <c r="AV2" s="319"/>
      <c r="AW2" s="319"/>
      <c r="AX2" s="319"/>
      <c r="AY2" s="319"/>
      <c r="AZ2" s="319"/>
      <c r="BA2" s="319"/>
      <c r="BB2" s="319"/>
      <c r="BC2" s="319"/>
      <c r="BD2" s="319"/>
      <c r="BE2" s="319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330" t="s">
        <v>14</v>
      </c>
      <c r="L5" s="331"/>
      <c r="M5" s="331"/>
      <c r="N5" s="331"/>
      <c r="O5" s="331"/>
      <c r="P5" s="331"/>
      <c r="Q5" s="331"/>
      <c r="R5" s="331"/>
      <c r="S5" s="331"/>
      <c r="T5" s="331"/>
      <c r="U5" s="331"/>
      <c r="V5" s="331"/>
      <c r="W5" s="331"/>
      <c r="X5" s="331"/>
      <c r="Y5" s="331"/>
      <c r="Z5" s="331"/>
      <c r="AA5" s="331"/>
      <c r="AB5" s="331"/>
      <c r="AC5" s="331"/>
      <c r="AD5" s="331"/>
      <c r="AE5" s="331"/>
      <c r="AF5" s="331"/>
      <c r="AG5" s="331"/>
      <c r="AH5" s="331"/>
      <c r="AI5" s="331"/>
      <c r="AJ5" s="331"/>
      <c r="AK5" s="331"/>
      <c r="AL5" s="331"/>
      <c r="AM5" s="331"/>
      <c r="AN5" s="331"/>
      <c r="AO5" s="331"/>
      <c r="AP5" s="22"/>
      <c r="AQ5" s="22"/>
      <c r="AR5" s="20"/>
      <c r="BE5" s="327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332" t="s">
        <v>17</v>
      </c>
      <c r="L6" s="331"/>
      <c r="M6" s="331"/>
      <c r="N6" s="331"/>
      <c r="O6" s="331"/>
      <c r="P6" s="331"/>
      <c r="Q6" s="331"/>
      <c r="R6" s="331"/>
      <c r="S6" s="331"/>
      <c r="T6" s="331"/>
      <c r="U6" s="331"/>
      <c r="V6" s="331"/>
      <c r="W6" s="331"/>
      <c r="X6" s="331"/>
      <c r="Y6" s="331"/>
      <c r="Z6" s="331"/>
      <c r="AA6" s="331"/>
      <c r="AB6" s="331"/>
      <c r="AC6" s="331"/>
      <c r="AD6" s="331"/>
      <c r="AE6" s="331"/>
      <c r="AF6" s="331"/>
      <c r="AG6" s="331"/>
      <c r="AH6" s="331"/>
      <c r="AI6" s="331"/>
      <c r="AJ6" s="331"/>
      <c r="AK6" s="331"/>
      <c r="AL6" s="331"/>
      <c r="AM6" s="331"/>
      <c r="AN6" s="331"/>
      <c r="AO6" s="331"/>
      <c r="AP6" s="22"/>
      <c r="AQ6" s="22"/>
      <c r="AR6" s="20"/>
      <c r="BE6" s="328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19</v>
      </c>
      <c r="AO7" s="22"/>
      <c r="AP7" s="22"/>
      <c r="AQ7" s="22"/>
      <c r="AR7" s="20"/>
      <c r="BE7" s="328"/>
      <c r="BS7" s="17" t="s">
        <v>6</v>
      </c>
    </row>
    <row r="8" spans="1:74" s="1" customFormat="1" ht="12" customHeight="1">
      <c r="B8" s="21"/>
      <c r="C8" s="22"/>
      <c r="D8" s="29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23</v>
      </c>
      <c r="AL8" s="22"/>
      <c r="AM8" s="22"/>
      <c r="AN8" s="30"/>
      <c r="AO8" s="22"/>
      <c r="AP8" s="22"/>
      <c r="AQ8" s="22"/>
      <c r="AR8" s="20"/>
      <c r="BE8" s="328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28"/>
      <c r="BS9" s="17" t="s">
        <v>6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19</v>
      </c>
      <c r="AO10" s="22"/>
      <c r="AP10" s="22"/>
      <c r="AQ10" s="22"/>
      <c r="AR10" s="20"/>
      <c r="BE10" s="328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22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26</v>
      </c>
      <c r="AL11" s="22"/>
      <c r="AM11" s="22"/>
      <c r="AN11" s="27" t="s">
        <v>19</v>
      </c>
      <c r="AO11" s="22"/>
      <c r="AP11" s="22"/>
      <c r="AQ11" s="22"/>
      <c r="AR11" s="20"/>
      <c r="BE11" s="328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28"/>
      <c r="BS12" s="17" t="s">
        <v>6</v>
      </c>
    </row>
    <row r="13" spans="1:74" s="1" customFormat="1" ht="12" customHeight="1">
      <c r="B13" s="21"/>
      <c r="C13" s="22"/>
      <c r="D13" s="29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28</v>
      </c>
      <c r="AO13" s="22"/>
      <c r="AP13" s="22"/>
      <c r="AQ13" s="22"/>
      <c r="AR13" s="20"/>
      <c r="BE13" s="328"/>
      <c r="BS13" s="17" t="s">
        <v>6</v>
      </c>
    </row>
    <row r="14" spans="1:74" ht="12.75">
      <c r="B14" s="21"/>
      <c r="C14" s="22"/>
      <c r="D14" s="22"/>
      <c r="E14" s="333" t="s">
        <v>28</v>
      </c>
      <c r="F14" s="334"/>
      <c r="G14" s="334"/>
      <c r="H14" s="334"/>
      <c r="I14" s="334"/>
      <c r="J14" s="334"/>
      <c r="K14" s="334"/>
      <c r="L14" s="334"/>
      <c r="M14" s="334"/>
      <c r="N14" s="334"/>
      <c r="O14" s="334"/>
      <c r="P14" s="334"/>
      <c r="Q14" s="334"/>
      <c r="R14" s="334"/>
      <c r="S14" s="334"/>
      <c r="T14" s="334"/>
      <c r="U14" s="334"/>
      <c r="V14" s="334"/>
      <c r="W14" s="334"/>
      <c r="X14" s="334"/>
      <c r="Y14" s="334"/>
      <c r="Z14" s="334"/>
      <c r="AA14" s="334"/>
      <c r="AB14" s="334"/>
      <c r="AC14" s="334"/>
      <c r="AD14" s="334"/>
      <c r="AE14" s="334"/>
      <c r="AF14" s="334"/>
      <c r="AG14" s="334"/>
      <c r="AH14" s="334"/>
      <c r="AI14" s="334"/>
      <c r="AJ14" s="334"/>
      <c r="AK14" s="29" t="s">
        <v>26</v>
      </c>
      <c r="AL14" s="22"/>
      <c r="AM14" s="22"/>
      <c r="AN14" s="31" t="s">
        <v>28</v>
      </c>
      <c r="AO14" s="22"/>
      <c r="AP14" s="22"/>
      <c r="AQ14" s="22"/>
      <c r="AR14" s="20"/>
      <c r="BE14" s="328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28"/>
      <c r="BS15" s="17" t="s">
        <v>4</v>
      </c>
    </row>
    <row r="16" spans="1:74" s="1" customFormat="1" ht="12" customHeight="1">
      <c r="B16" s="21"/>
      <c r="C16" s="22"/>
      <c r="D16" s="29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19</v>
      </c>
      <c r="AO16" s="22"/>
      <c r="AP16" s="22"/>
      <c r="AQ16" s="22"/>
      <c r="AR16" s="20"/>
      <c r="BE16" s="328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22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26</v>
      </c>
      <c r="AL17" s="22"/>
      <c r="AM17" s="22"/>
      <c r="AN17" s="27" t="s">
        <v>19</v>
      </c>
      <c r="AO17" s="22"/>
      <c r="AP17" s="22"/>
      <c r="AQ17" s="22"/>
      <c r="AR17" s="20"/>
      <c r="BE17" s="328"/>
      <c r="BS17" s="17" t="s">
        <v>4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28"/>
      <c r="BS18" s="17" t="s">
        <v>6</v>
      </c>
    </row>
    <row r="19" spans="1:71" s="1" customFormat="1" ht="12" customHeight="1">
      <c r="B19" s="21"/>
      <c r="C19" s="22"/>
      <c r="D19" s="29" t="s">
        <v>30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19</v>
      </c>
      <c r="AO19" s="22"/>
      <c r="AP19" s="22"/>
      <c r="AQ19" s="22"/>
      <c r="AR19" s="20"/>
      <c r="BE19" s="328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22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26</v>
      </c>
      <c r="AL20" s="22"/>
      <c r="AM20" s="22"/>
      <c r="AN20" s="27" t="s">
        <v>19</v>
      </c>
      <c r="AO20" s="22"/>
      <c r="AP20" s="22"/>
      <c r="AQ20" s="22"/>
      <c r="AR20" s="20"/>
      <c r="BE20" s="328"/>
      <c r="BS20" s="17" t="s">
        <v>4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28"/>
    </row>
    <row r="22" spans="1:71" s="1" customFormat="1" ht="12" customHeight="1">
      <c r="B22" s="21"/>
      <c r="C22" s="22"/>
      <c r="D22" s="29" t="s">
        <v>31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28"/>
    </row>
    <row r="23" spans="1:71" s="1" customFormat="1" ht="47.25" customHeight="1">
      <c r="B23" s="21"/>
      <c r="C23" s="22"/>
      <c r="D23" s="22"/>
      <c r="E23" s="335" t="s">
        <v>32</v>
      </c>
      <c r="F23" s="335"/>
      <c r="G23" s="335"/>
      <c r="H23" s="335"/>
      <c r="I23" s="335"/>
      <c r="J23" s="335"/>
      <c r="K23" s="335"/>
      <c r="L23" s="335"/>
      <c r="M23" s="335"/>
      <c r="N23" s="335"/>
      <c r="O23" s="335"/>
      <c r="P23" s="335"/>
      <c r="Q23" s="335"/>
      <c r="R23" s="335"/>
      <c r="S23" s="335"/>
      <c r="T23" s="335"/>
      <c r="U23" s="335"/>
      <c r="V23" s="335"/>
      <c r="W23" s="335"/>
      <c r="X23" s="335"/>
      <c r="Y23" s="335"/>
      <c r="Z23" s="335"/>
      <c r="AA23" s="335"/>
      <c r="AB23" s="335"/>
      <c r="AC23" s="335"/>
      <c r="AD23" s="335"/>
      <c r="AE23" s="335"/>
      <c r="AF23" s="335"/>
      <c r="AG23" s="335"/>
      <c r="AH23" s="335"/>
      <c r="AI23" s="335"/>
      <c r="AJ23" s="335"/>
      <c r="AK23" s="335"/>
      <c r="AL23" s="335"/>
      <c r="AM23" s="335"/>
      <c r="AN23" s="335"/>
      <c r="AO23" s="22"/>
      <c r="AP23" s="22"/>
      <c r="AQ23" s="22"/>
      <c r="AR23" s="20"/>
      <c r="BE23" s="328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28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328"/>
    </row>
    <row r="26" spans="1:71" s="2" customFormat="1" ht="25.9" customHeight="1">
      <c r="A26" s="34"/>
      <c r="B26" s="35"/>
      <c r="C26" s="36"/>
      <c r="D26" s="37" t="s">
        <v>33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36">
        <f>ROUND(AG54,2)</f>
        <v>0</v>
      </c>
      <c r="AL26" s="337"/>
      <c r="AM26" s="337"/>
      <c r="AN26" s="337"/>
      <c r="AO26" s="337"/>
      <c r="AP26" s="36"/>
      <c r="AQ26" s="36"/>
      <c r="AR26" s="39"/>
      <c r="BE26" s="328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328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38" t="s">
        <v>34</v>
      </c>
      <c r="M28" s="338"/>
      <c r="N28" s="338"/>
      <c r="O28" s="338"/>
      <c r="P28" s="338"/>
      <c r="Q28" s="36"/>
      <c r="R28" s="36"/>
      <c r="S28" s="36"/>
      <c r="T28" s="36"/>
      <c r="U28" s="36"/>
      <c r="V28" s="36"/>
      <c r="W28" s="338" t="s">
        <v>35</v>
      </c>
      <c r="X28" s="338"/>
      <c r="Y28" s="338"/>
      <c r="Z28" s="338"/>
      <c r="AA28" s="338"/>
      <c r="AB28" s="338"/>
      <c r="AC28" s="338"/>
      <c r="AD28" s="338"/>
      <c r="AE28" s="338"/>
      <c r="AF28" s="36"/>
      <c r="AG28" s="36"/>
      <c r="AH28" s="36"/>
      <c r="AI28" s="36"/>
      <c r="AJ28" s="36"/>
      <c r="AK28" s="338" t="s">
        <v>36</v>
      </c>
      <c r="AL28" s="338"/>
      <c r="AM28" s="338"/>
      <c r="AN28" s="338"/>
      <c r="AO28" s="338"/>
      <c r="AP28" s="36"/>
      <c r="AQ28" s="36"/>
      <c r="AR28" s="39"/>
      <c r="BE28" s="328"/>
    </row>
    <row r="29" spans="1:71" s="3" customFormat="1" ht="14.45" customHeight="1">
      <c r="B29" s="40"/>
      <c r="C29" s="41"/>
      <c r="D29" s="29" t="s">
        <v>37</v>
      </c>
      <c r="E29" s="41"/>
      <c r="F29" s="29" t="s">
        <v>38</v>
      </c>
      <c r="G29" s="41"/>
      <c r="H29" s="41"/>
      <c r="I29" s="41"/>
      <c r="J29" s="41"/>
      <c r="K29" s="41"/>
      <c r="L29" s="322">
        <v>0.21</v>
      </c>
      <c r="M29" s="321"/>
      <c r="N29" s="321"/>
      <c r="O29" s="321"/>
      <c r="P29" s="321"/>
      <c r="Q29" s="41"/>
      <c r="R29" s="41"/>
      <c r="S29" s="41"/>
      <c r="T29" s="41"/>
      <c r="U29" s="41"/>
      <c r="V29" s="41"/>
      <c r="W29" s="320">
        <f>ROUND(AZ54, 2)</f>
        <v>0</v>
      </c>
      <c r="X29" s="321"/>
      <c r="Y29" s="321"/>
      <c r="Z29" s="321"/>
      <c r="AA29" s="321"/>
      <c r="AB29" s="321"/>
      <c r="AC29" s="321"/>
      <c r="AD29" s="321"/>
      <c r="AE29" s="321"/>
      <c r="AF29" s="41"/>
      <c r="AG29" s="41"/>
      <c r="AH29" s="41"/>
      <c r="AI29" s="41"/>
      <c r="AJ29" s="41"/>
      <c r="AK29" s="320">
        <f>ROUND(AV54, 2)</f>
        <v>0</v>
      </c>
      <c r="AL29" s="321"/>
      <c r="AM29" s="321"/>
      <c r="AN29" s="321"/>
      <c r="AO29" s="321"/>
      <c r="AP29" s="41"/>
      <c r="AQ29" s="41"/>
      <c r="AR29" s="42"/>
      <c r="BE29" s="329"/>
    </row>
    <row r="30" spans="1:71" s="3" customFormat="1" ht="14.45" customHeight="1">
      <c r="B30" s="40"/>
      <c r="C30" s="41"/>
      <c r="D30" s="41"/>
      <c r="E30" s="41"/>
      <c r="F30" s="29" t="s">
        <v>39</v>
      </c>
      <c r="G30" s="41"/>
      <c r="H30" s="41"/>
      <c r="I30" s="41"/>
      <c r="J30" s="41"/>
      <c r="K30" s="41"/>
      <c r="L30" s="322">
        <v>0.15</v>
      </c>
      <c r="M30" s="321"/>
      <c r="N30" s="321"/>
      <c r="O30" s="321"/>
      <c r="P30" s="321"/>
      <c r="Q30" s="41"/>
      <c r="R30" s="41"/>
      <c r="S30" s="41"/>
      <c r="T30" s="41"/>
      <c r="U30" s="41"/>
      <c r="V30" s="41"/>
      <c r="W30" s="320">
        <f>ROUND(BA54, 2)</f>
        <v>0</v>
      </c>
      <c r="X30" s="321"/>
      <c r="Y30" s="321"/>
      <c r="Z30" s="321"/>
      <c r="AA30" s="321"/>
      <c r="AB30" s="321"/>
      <c r="AC30" s="321"/>
      <c r="AD30" s="321"/>
      <c r="AE30" s="321"/>
      <c r="AF30" s="41"/>
      <c r="AG30" s="41"/>
      <c r="AH30" s="41"/>
      <c r="AI30" s="41"/>
      <c r="AJ30" s="41"/>
      <c r="AK30" s="320">
        <f>ROUND(AW54, 2)</f>
        <v>0</v>
      </c>
      <c r="AL30" s="321"/>
      <c r="AM30" s="321"/>
      <c r="AN30" s="321"/>
      <c r="AO30" s="321"/>
      <c r="AP30" s="41"/>
      <c r="AQ30" s="41"/>
      <c r="AR30" s="42"/>
      <c r="BE30" s="329"/>
    </row>
    <row r="31" spans="1:71" s="3" customFormat="1" ht="14.45" hidden="1" customHeight="1">
      <c r="B31" s="40"/>
      <c r="C31" s="41"/>
      <c r="D31" s="41"/>
      <c r="E31" s="41"/>
      <c r="F31" s="29" t="s">
        <v>40</v>
      </c>
      <c r="G31" s="41"/>
      <c r="H31" s="41"/>
      <c r="I31" s="41"/>
      <c r="J31" s="41"/>
      <c r="K31" s="41"/>
      <c r="L31" s="322">
        <v>0.21</v>
      </c>
      <c r="M31" s="321"/>
      <c r="N31" s="321"/>
      <c r="O31" s="321"/>
      <c r="P31" s="321"/>
      <c r="Q31" s="41"/>
      <c r="R31" s="41"/>
      <c r="S31" s="41"/>
      <c r="T31" s="41"/>
      <c r="U31" s="41"/>
      <c r="V31" s="41"/>
      <c r="W31" s="320">
        <f>ROUND(BB54, 2)</f>
        <v>0</v>
      </c>
      <c r="X31" s="321"/>
      <c r="Y31" s="321"/>
      <c r="Z31" s="321"/>
      <c r="AA31" s="321"/>
      <c r="AB31" s="321"/>
      <c r="AC31" s="321"/>
      <c r="AD31" s="321"/>
      <c r="AE31" s="321"/>
      <c r="AF31" s="41"/>
      <c r="AG31" s="41"/>
      <c r="AH31" s="41"/>
      <c r="AI31" s="41"/>
      <c r="AJ31" s="41"/>
      <c r="AK31" s="320">
        <v>0</v>
      </c>
      <c r="AL31" s="321"/>
      <c r="AM31" s="321"/>
      <c r="AN31" s="321"/>
      <c r="AO31" s="321"/>
      <c r="AP31" s="41"/>
      <c r="AQ31" s="41"/>
      <c r="AR31" s="42"/>
      <c r="BE31" s="329"/>
    </row>
    <row r="32" spans="1:71" s="3" customFormat="1" ht="14.45" hidden="1" customHeight="1">
      <c r="B32" s="40"/>
      <c r="C32" s="41"/>
      <c r="D32" s="41"/>
      <c r="E32" s="41"/>
      <c r="F32" s="29" t="s">
        <v>41</v>
      </c>
      <c r="G32" s="41"/>
      <c r="H32" s="41"/>
      <c r="I32" s="41"/>
      <c r="J32" s="41"/>
      <c r="K32" s="41"/>
      <c r="L32" s="322">
        <v>0.15</v>
      </c>
      <c r="M32" s="321"/>
      <c r="N32" s="321"/>
      <c r="O32" s="321"/>
      <c r="P32" s="321"/>
      <c r="Q32" s="41"/>
      <c r="R32" s="41"/>
      <c r="S32" s="41"/>
      <c r="T32" s="41"/>
      <c r="U32" s="41"/>
      <c r="V32" s="41"/>
      <c r="W32" s="320">
        <f>ROUND(BC54, 2)</f>
        <v>0</v>
      </c>
      <c r="X32" s="321"/>
      <c r="Y32" s="321"/>
      <c r="Z32" s="321"/>
      <c r="AA32" s="321"/>
      <c r="AB32" s="321"/>
      <c r="AC32" s="321"/>
      <c r="AD32" s="321"/>
      <c r="AE32" s="321"/>
      <c r="AF32" s="41"/>
      <c r="AG32" s="41"/>
      <c r="AH32" s="41"/>
      <c r="AI32" s="41"/>
      <c r="AJ32" s="41"/>
      <c r="AK32" s="320">
        <v>0</v>
      </c>
      <c r="AL32" s="321"/>
      <c r="AM32" s="321"/>
      <c r="AN32" s="321"/>
      <c r="AO32" s="321"/>
      <c r="AP32" s="41"/>
      <c r="AQ32" s="41"/>
      <c r="AR32" s="42"/>
      <c r="BE32" s="329"/>
    </row>
    <row r="33" spans="1:57" s="3" customFormat="1" ht="14.45" hidden="1" customHeight="1">
      <c r="B33" s="40"/>
      <c r="C33" s="41"/>
      <c r="D33" s="41"/>
      <c r="E33" s="41"/>
      <c r="F33" s="29" t="s">
        <v>42</v>
      </c>
      <c r="G33" s="41"/>
      <c r="H33" s="41"/>
      <c r="I33" s="41"/>
      <c r="J33" s="41"/>
      <c r="K33" s="41"/>
      <c r="L33" s="322">
        <v>0</v>
      </c>
      <c r="M33" s="321"/>
      <c r="N33" s="321"/>
      <c r="O33" s="321"/>
      <c r="P33" s="321"/>
      <c r="Q33" s="41"/>
      <c r="R33" s="41"/>
      <c r="S33" s="41"/>
      <c r="T33" s="41"/>
      <c r="U33" s="41"/>
      <c r="V33" s="41"/>
      <c r="W33" s="320">
        <f>ROUND(BD54, 2)</f>
        <v>0</v>
      </c>
      <c r="X33" s="321"/>
      <c r="Y33" s="321"/>
      <c r="Z33" s="321"/>
      <c r="AA33" s="321"/>
      <c r="AB33" s="321"/>
      <c r="AC33" s="321"/>
      <c r="AD33" s="321"/>
      <c r="AE33" s="321"/>
      <c r="AF33" s="41"/>
      <c r="AG33" s="41"/>
      <c r="AH33" s="41"/>
      <c r="AI33" s="41"/>
      <c r="AJ33" s="41"/>
      <c r="AK33" s="320">
        <v>0</v>
      </c>
      <c r="AL33" s="321"/>
      <c r="AM33" s="321"/>
      <c r="AN33" s="321"/>
      <c r="AO33" s="321"/>
      <c r="AP33" s="41"/>
      <c r="AQ33" s="41"/>
      <c r="AR33" s="42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34"/>
    </row>
    <row r="35" spans="1:57" s="2" customFormat="1" ht="25.9" customHeight="1">
      <c r="A35" s="34"/>
      <c r="B35" s="35"/>
      <c r="C35" s="43"/>
      <c r="D35" s="44" t="s">
        <v>43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44</v>
      </c>
      <c r="U35" s="45"/>
      <c r="V35" s="45"/>
      <c r="W35" s="45"/>
      <c r="X35" s="326" t="s">
        <v>45</v>
      </c>
      <c r="Y35" s="324"/>
      <c r="Z35" s="324"/>
      <c r="AA35" s="324"/>
      <c r="AB35" s="324"/>
      <c r="AC35" s="45"/>
      <c r="AD35" s="45"/>
      <c r="AE35" s="45"/>
      <c r="AF35" s="45"/>
      <c r="AG35" s="45"/>
      <c r="AH35" s="45"/>
      <c r="AI35" s="45"/>
      <c r="AJ35" s="45"/>
      <c r="AK35" s="323">
        <f>SUM(AK26:AK33)</f>
        <v>0</v>
      </c>
      <c r="AL35" s="324"/>
      <c r="AM35" s="324"/>
      <c r="AN35" s="324"/>
      <c r="AO35" s="325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6.95" customHeight="1">
      <c r="A37" s="34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39"/>
      <c r="BE37" s="34"/>
    </row>
    <row r="41" spans="1:57" s="2" customFormat="1" ht="6.95" customHeight="1">
      <c r="A41" s="34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39"/>
      <c r="BE41" s="34"/>
    </row>
    <row r="42" spans="1:57" s="2" customFormat="1" ht="24.95" customHeight="1">
      <c r="A42" s="34"/>
      <c r="B42" s="35"/>
      <c r="C42" s="23" t="s">
        <v>46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9"/>
      <c r="BE42" s="34"/>
    </row>
    <row r="43" spans="1:57" s="2" customFormat="1" ht="6.95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9"/>
      <c r="BE43" s="34"/>
    </row>
    <row r="44" spans="1:57" s="4" customFormat="1" ht="12" customHeight="1">
      <c r="B44" s="51"/>
      <c r="C44" s="29" t="s">
        <v>13</v>
      </c>
      <c r="D44" s="52"/>
      <c r="E44" s="52"/>
      <c r="F44" s="52"/>
      <c r="G44" s="52"/>
      <c r="H44" s="52"/>
      <c r="I44" s="52"/>
      <c r="J44" s="52"/>
      <c r="K44" s="52"/>
      <c r="L44" s="52" t="str">
        <f>K5</f>
        <v>2021-08</v>
      </c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3"/>
    </row>
    <row r="45" spans="1:57" s="5" customFormat="1" ht="36.950000000000003" customHeight="1">
      <c r="B45" s="54"/>
      <c r="C45" s="55" t="s">
        <v>16</v>
      </c>
      <c r="D45" s="56"/>
      <c r="E45" s="56"/>
      <c r="F45" s="56"/>
      <c r="G45" s="56"/>
      <c r="H45" s="56"/>
      <c r="I45" s="56"/>
      <c r="J45" s="56"/>
      <c r="K45" s="56"/>
      <c r="L45" s="348" t="str">
        <f>K6</f>
        <v>Oprava osvětlení na trati Přerov - Nedakonice</v>
      </c>
      <c r="M45" s="349"/>
      <c r="N45" s="349"/>
      <c r="O45" s="349"/>
      <c r="P45" s="349"/>
      <c r="Q45" s="349"/>
      <c r="R45" s="349"/>
      <c r="S45" s="349"/>
      <c r="T45" s="349"/>
      <c r="U45" s="349"/>
      <c r="V45" s="349"/>
      <c r="W45" s="349"/>
      <c r="X45" s="349"/>
      <c r="Y45" s="349"/>
      <c r="Z45" s="349"/>
      <c r="AA45" s="349"/>
      <c r="AB45" s="349"/>
      <c r="AC45" s="349"/>
      <c r="AD45" s="349"/>
      <c r="AE45" s="349"/>
      <c r="AF45" s="349"/>
      <c r="AG45" s="349"/>
      <c r="AH45" s="349"/>
      <c r="AI45" s="349"/>
      <c r="AJ45" s="349"/>
      <c r="AK45" s="349"/>
      <c r="AL45" s="349"/>
      <c r="AM45" s="349"/>
      <c r="AN45" s="349"/>
      <c r="AO45" s="349"/>
      <c r="AP45" s="56"/>
      <c r="AQ45" s="56"/>
      <c r="AR45" s="57"/>
    </row>
    <row r="46" spans="1:57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9"/>
      <c r="BE46" s="34"/>
    </row>
    <row r="47" spans="1:57" s="2" customFormat="1" ht="12" customHeight="1">
      <c r="A47" s="34"/>
      <c r="B47" s="35"/>
      <c r="C47" s="29" t="s">
        <v>21</v>
      </c>
      <c r="D47" s="36"/>
      <c r="E47" s="36"/>
      <c r="F47" s="36"/>
      <c r="G47" s="36"/>
      <c r="H47" s="36"/>
      <c r="I47" s="36"/>
      <c r="J47" s="36"/>
      <c r="K47" s="36"/>
      <c r="L47" s="58" t="str">
        <f>IF(K8="","",K8)</f>
        <v xml:space="preserve"> 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9" t="s">
        <v>23</v>
      </c>
      <c r="AJ47" s="36"/>
      <c r="AK47" s="36"/>
      <c r="AL47" s="36"/>
      <c r="AM47" s="350" t="str">
        <f>IF(AN8= "","",AN8)</f>
        <v/>
      </c>
      <c r="AN47" s="350"/>
      <c r="AO47" s="36"/>
      <c r="AP47" s="36"/>
      <c r="AQ47" s="36"/>
      <c r="AR47" s="39"/>
      <c r="BE47" s="34"/>
    </row>
    <row r="48" spans="1:57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9"/>
      <c r="BE48" s="34"/>
    </row>
    <row r="49" spans="1:91" s="2" customFormat="1" ht="15.2" customHeight="1">
      <c r="A49" s="34"/>
      <c r="B49" s="35"/>
      <c r="C49" s="29" t="s">
        <v>24</v>
      </c>
      <c r="D49" s="36"/>
      <c r="E49" s="36"/>
      <c r="F49" s="36"/>
      <c r="G49" s="36"/>
      <c r="H49" s="36"/>
      <c r="I49" s="36"/>
      <c r="J49" s="36"/>
      <c r="K49" s="36"/>
      <c r="L49" s="52" t="str">
        <f>IF(E11= "","",E11)</f>
        <v xml:space="preserve"> 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9" t="s">
        <v>29</v>
      </c>
      <c r="AJ49" s="36"/>
      <c r="AK49" s="36"/>
      <c r="AL49" s="36"/>
      <c r="AM49" s="351" t="str">
        <f>IF(E17="","",E17)</f>
        <v xml:space="preserve"> </v>
      </c>
      <c r="AN49" s="352"/>
      <c r="AO49" s="352"/>
      <c r="AP49" s="352"/>
      <c r="AQ49" s="36"/>
      <c r="AR49" s="39"/>
      <c r="AS49" s="353" t="s">
        <v>47</v>
      </c>
      <c r="AT49" s="354"/>
      <c r="AU49" s="60"/>
      <c r="AV49" s="60"/>
      <c r="AW49" s="60"/>
      <c r="AX49" s="60"/>
      <c r="AY49" s="60"/>
      <c r="AZ49" s="60"/>
      <c r="BA49" s="60"/>
      <c r="BB49" s="60"/>
      <c r="BC49" s="60"/>
      <c r="BD49" s="61"/>
      <c r="BE49" s="34"/>
    </row>
    <row r="50" spans="1:91" s="2" customFormat="1" ht="15.2" customHeight="1">
      <c r="A50" s="34"/>
      <c r="B50" s="35"/>
      <c r="C50" s="29" t="s">
        <v>27</v>
      </c>
      <c r="D50" s="36"/>
      <c r="E50" s="36"/>
      <c r="F50" s="36"/>
      <c r="G50" s="36"/>
      <c r="H50" s="36"/>
      <c r="I50" s="36"/>
      <c r="J50" s="36"/>
      <c r="K50" s="36"/>
      <c r="L50" s="52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9" t="s">
        <v>30</v>
      </c>
      <c r="AJ50" s="36"/>
      <c r="AK50" s="36"/>
      <c r="AL50" s="36"/>
      <c r="AM50" s="351" t="str">
        <f>IF(E20="","",E20)</f>
        <v xml:space="preserve"> </v>
      </c>
      <c r="AN50" s="352"/>
      <c r="AO50" s="352"/>
      <c r="AP50" s="352"/>
      <c r="AQ50" s="36"/>
      <c r="AR50" s="39"/>
      <c r="AS50" s="355"/>
      <c r="AT50" s="356"/>
      <c r="AU50" s="62"/>
      <c r="AV50" s="62"/>
      <c r="AW50" s="62"/>
      <c r="AX50" s="62"/>
      <c r="AY50" s="62"/>
      <c r="AZ50" s="62"/>
      <c r="BA50" s="62"/>
      <c r="BB50" s="62"/>
      <c r="BC50" s="62"/>
      <c r="BD50" s="63"/>
      <c r="BE50" s="34"/>
    </row>
    <row r="51" spans="1:91" s="2" customFormat="1" ht="10.9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9"/>
      <c r="AS51" s="357"/>
      <c r="AT51" s="358"/>
      <c r="AU51" s="64"/>
      <c r="AV51" s="64"/>
      <c r="AW51" s="64"/>
      <c r="AX51" s="64"/>
      <c r="AY51" s="64"/>
      <c r="AZ51" s="64"/>
      <c r="BA51" s="64"/>
      <c r="BB51" s="64"/>
      <c r="BC51" s="64"/>
      <c r="BD51" s="65"/>
      <c r="BE51" s="34"/>
    </row>
    <row r="52" spans="1:91" s="2" customFormat="1" ht="29.25" customHeight="1">
      <c r="A52" s="34"/>
      <c r="B52" s="35"/>
      <c r="C52" s="344" t="s">
        <v>48</v>
      </c>
      <c r="D52" s="345"/>
      <c r="E52" s="345"/>
      <c r="F52" s="345"/>
      <c r="G52" s="345"/>
      <c r="H52" s="66"/>
      <c r="I52" s="347" t="s">
        <v>49</v>
      </c>
      <c r="J52" s="345"/>
      <c r="K52" s="345"/>
      <c r="L52" s="345"/>
      <c r="M52" s="345"/>
      <c r="N52" s="345"/>
      <c r="O52" s="345"/>
      <c r="P52" s="345"/>
      <c r="Q52" s="345"/>
      <c r="R52" s="345"/>
      <c r="S52" s="345"/>
      <c r="T52" s="345"/>
      <c r="U52" s="345"/>
      <c r="V52" s="345"/>
      <c r="W52" s="345"/>
      <c r="X52" s="345"/>
      <c r="Y52" s="345"/>
      <c r="Z52" s="345"/>
      <c r="AA52" s="345"/>
      <c r="AB52" s="345"/>
      <c r="AC52" s="345"/>
      <c r="AD52" s="345"/>
      <c r="AE52" s="345"/>
      <c r="AF52" s="345"/>
      <c r="AG52" s="346" t="s">
        <v>50</v>
      </c>
      <c r="AH52" s="345"/>
      <c r="AI52" s="345"/>
      <c r="AJ52" s="345"/>
      <c r="AK52" s="345"/>
      <c r="AL52" s="345"/>
      <c r="AM52" s="345"/>
      <c r="AN52" s="347" t="s">
        <v>51</v>
      </c>
      <c r="AO52" s="345"/>
      <c r="AP52" s="345"/>
      <c r="AQ52" s="67" t="s">
        <v>52</v>
      </c>
      <c r="AR52" s="39"/>
      <c r="AS52" s="68" t="s">
        <v>53</v>
      </c>
      <c r="AT52" s="69" t="s">
        <v>54</v>
      </c>
      <c r="AU52" s="69" t="s">
        <v>55</v>
      </c>
      <c r="AV52" s="69" t="s">
        <v>56</v>
      </c>
      <c r="AW52" s="69" t="s">
        <v>57</v>
      </c>
      <c r="AX52" s="69" t="s">
        <v>58</v>
      </c>
      <c r="AY52" s="69" t="s">
        <v>59</v>
      </c>
      <c r="AZ52" s="69" t="s">
        <v>60</v>
      </c>
      <c r="BA52" s="69" t="s">
        <v>61</v>
      </c>
      <c r="BB52" s="69" t="s">
        <v>62</v>
      </c>
      <c r="BC52" s="69" t="s">
        <v>63</v>
      </c>
      <c r="BD52" s="70" t="s">
        <v>64</v>
      </c>
      <c r="BE52" s="34"/>
    </row>
    <row r="53" spans="1:91" s="2" customFormat="1" ht="10.9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9"/>
      <c r="AS53" s="71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3"/>
      <c r="BE53" s="34"/>
    </row>
    <row r="54" spans="1:91" s="6" customFormat="1" ht="32.450000000000003" customHeight="1">
      <c r="B54" s="74"/>
      <c r="C54" s="75" t="s">
        <v>65</v>
      </c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342">
        <f>ROUND(SUM(AG55:AG62),2)</f>
        <v>0</v>
      </c>
      <c r="AH54" s="342"/>
      <c r="AI54" s="342"/>
      <c r="AJ54" s="342"/>
      <c r="AK54" s="342"/>
      <c r="AL54" s="342"/>
      <c r="AM54" s="342"/>
      <c r="AN54" s="343">
        <f t="shared" ref="AN54:AN62" si="0">SUM(AG54,AT54)</f>
        <v>0</v>
      </c>
      <c r="AO54" s="343"/>
      <c r="AP54" s="343"/>
      <c r="AQ54" s="78" t="s">
        <v>19</v>
      </c>
      <c r="AR54" s="79"/>
      <c r="AS54" s="80">
        <f>ROUND(SUM(AS55:AS62),2)</f>
        <v>0</v>
      </c>
      <c r="AT54" s="81">
        <f t="shared" ref="AT54:AT62" si="1">ROUND(SUM(AV54:AW54),2)</f>
        <v>0</v>
      </c>
      <c r="AU54" s="82">
        <f>ROUND(SUM(AU55:AU62),5)</f>
        <v>0</v>
      </c>
      <c r="AV54" s="81">
        <f>ROUND(AZ54*L29,2)</f>
        <v>0</v>
      </c>
      <c r="AW54" s="81">
        <f>ROUND(BA54*L30,2)</f>
        <v>0</v>
      </c>
      <c r="AX54" s="81">
        <f>ROUND(BB54*L29,2)</f>
        <v>0</v>
      </c>
      <c r="AY54" s="81">
        <f>ROUND(BC54*L30,2)</f>
        <v>0</v>
      </c>
      <c r="AZ54" s="81">
        <f>ROUND(SUM(AZ55:AZ62),2)</f>
        <v>0</v>
      </c>
      <c r="BA54" s="81">
        <f>ROUND(SUM(BA55:BA62),2)</f>
        <v>0</v>
      </c>
      <c r="BB54" s="81">
        <f>ROUND(SUM(BB55:BB62),2)</f>
        <v>0</v>
      </c>
      <c r="BC54" s="81">
        <f>ROUND(SUM(BC55:BC62),2)</f>
        <v>0</v>
      </c>
      <c r="BD54" s="83">
        <f>ROUND(SUM(BD55:BD62),2)</f>
        <v>0</v>
      </c>
      <c r="BS54" s="84" t="s">
        <v>66</v>
      </c>
      <c r="BT54" s="84" t="s">
        <v>67</v>
      </c>
      <c r="BU54" s="85" t="s">
        <v>68</v>
      </c>
      <c r="BV54" s="84" t="s">
        <v>69</v>
      </c>
      <c r="BW54" s="84" t="s">
        <v>5</v>
      </c>
      <c r="BX54" s="84" t="s">
        <v>70</v>
      </c>
      <c r="CL54" s="84" t="s">
        <v>19</v>
      </c>
    </row>
    <row r="55" spans="1:91" s="7" customFormat="1" ht="24.75" customHeight="1">
      <c r="A55" s="86" t="s">
        <v>71</v>
      </c>
      <c r="B55" s="87"/>
      <c r="C55" s="88"/>
      <c r="D55" s="341" t="s">
        <v>72</v>
      </c>
      <c r="E55" s="341"/>
      <c r="F55" s="341"/>
      <c r="G55" s="341"/>
      <c r="H55" s="341"/>
      <c r="I55" s="89"/>
      <c r="J55" s="341" t="s">
        <v>73</v>
      </c>
      <c r="K55" s="341"/>
      <c r="L55" s="341"/>
      <c r="M55" s="341"/>
      <c r="N55" s="341"/>
      <c r="O55" s="341"/>
      <c r="P55" s="341"/>
      <c r="Q55" s="341"/>
      <c r="R55" s="341"/>
      <c r="S55" s="341"/>
      <c r="T55" s="341"/>
      <c r="U55" s="341"/>
      <c r="V55" s="341"/>
      <c r="W55" s="341"/>
      <c r="X55" s="341"/>
      <c r="Y55" s="341"/>
      <c r="Z55" s="341"/>
      <c r="AA55" s="341"/>
      <c r="AB55" s="341"/>
      <c r="AC55" s="341"/>
      <c r="AD55" s="341"/>
      <c r="AE55" s="341"/>
      <c r="AF55" s="341"/>
      <c r="AG55" s="339">
        <f>'SO01.1 - Oprava osvětlení...'!J30</f>
        <v>0</v>
      </c>
      <c r="AH55" s="340"/>
      <c r="AI55" s="340"/>
      <c r="AJ55" s="340"/>
      <c r="AK55" s="340"/>
      <c r="AL55" s="340"/>
      <c r="AM55" s="340"/>
      <c r="AN55" s="339">
        <f t="shared" si="0"/>
        <v>0</v>
      </c>
      <c r="AO55" s="340"/>
      <c r="AP55" s="340"/>
      <c r="AQ55" s="90" t="s">
        <v>74</v>
      </c>
      <c r="AR55" s="91"/>
      <c r="AS55" s="92">
        <v>0</v>
      </c>
      <c r="AT55" s="93">
        <f t="shared" si="1"/>
        <v>0</v>
      </c>
      <c r="AU55" s="94">
        <f>'SO01.1 - Oprava osvětlení...'!P80</f>
        <v>0</v>
      </c>
      <c r="AV55" s="93">
        <f>'SO01.1 - Oprava osvětlení...'!J33</f>
        <v>0</v>
      </c>
      <c r="AW55" s="93">
        <f>'SO01.1 - Oprava osvětlení...'!J34</f>
        <v>0</v>
      </c>
      <c r="AX55" s="93">
        <f>'SO01.1 - Oprava osvětlení...'!J35</f>
        <v>0</v>
      </c>
      <c r="AY55" s="93">
        <f>'SO01.1 - Oprava osvětlení...'!J36</f>
        <v>0</v>
      </c>
      <c r="AZ55" s="93">
        <f>'SO01.1 - Oprava osvětlení...'!F33</f>
        <v>0</v>
      </c>
      <c r="BA55" s="93">
        <f>'SO01.1 - Oprava osvětlení...'!F34</f>
        <v>0</v>
      </c>
      <c r="BB55" s="93">
        <f>'SO01.1 - Oprava osvětlení...'!F35</f>
        <v>0</v>
      </c>
      <c r="BC55" s="93">
        <f>'SO01.1 - Oprava osvětlení...'!F36</f>
        <v>0</v>
      </c>
      <c r="BD55" s="95">
        <f>'SO01.1 - Oprava osvětlení...'!F37</f>
        <v>0</v>
      </c>
      <c r="BT55" s="96" t="s">
        <v>75</v>
      </c>
      <c r="BV55" s="96" t="s">
        <v>69</v>
      </c>
      <c r="BW55" s="96" t="s">
        <v>76</v>
      </c>
      <c r="BX55" s="96" t="s">
        <v>5</v>
      </c>
      <c r="CL55" s="96" t="s">
        <v>19</v>
      </c>
      <c r="CM55" s="96" t="s">
        <v>77</v>
      </c>
    </row>
    <row r="56" spans="1:91" s="7" customFormat="1" ht="24.75" customHeight="1">
      <c r="A56" s="86" t="s">
        <v>71</v>
      </c>
      <c r="B56" s="87"/>
      <c r="C56" s="88"/>
      <c r="D56" s="341" t="s">
        <v>78</v>
      </c>
      <c r="E56" s="341"/>
      <c r="F56" s="341"/>
      <c r="G56" s="341"/>
      <c r="H56" s="341"/>
      <c r="I56" s="89"/>
      <c r="J56" s="341" t="s">
        <v>79</v>
      </c>
      <c r="K56" s="341"/>
      <c r="L56" s="341"/>
      <c r="M56" s="341"/>
      <c r="N56" s="341"/>
      <c r="O56" s="341"/>
      <c r="P56" s="341"/>
      <c r="Q56" s="341"/>
      <c r="R56" s="341"/>
      <c r="S56" s="341"/>
      <c r="T56" s="341"/>
      <c r="U56" s="341"/>
      <c r="V56" s="341"/>
      <c r="W56" s="341"/>
      <c r="X56" s="341"/>
      <c r="Y56" s="341"/>
      <c r="Z56" s="341"/>
      <c r="AA56" s="341"/>
      <c r="AB56" s="341"/>
      <c r="AC56" s="341"/>
      <c r="AD56" s="341"/>
      <c r="AE56" s="341"/>
      <c r="AF56" s="341"/>
      <c r="AG56" s="339">
        <f>'SO01.2 - Oprava osvětlení...'!J30</f>
        <v>0</v>
      </c>
      <c r="AH56" s="340"/>
      <c r="AI56" s="340"/>
      <c r="AJ56" s="340"/>
      <c r="AK56" s="340"/>
      <c r="AL56" s="340"/>
      <c r="AM56" s="340"/>
      <c r="AN56" s="339">
        <f t="shared" si="0"/>
        <v>0</v>
      </c>
      <c r="AO56" s="340"/>
      <c r="AP56" s="340"/>
      <c r="AQ56" s="90" t="s">
        <v>74</v>
      </c>
      <c r="AR56" s="91"/>
      <c r="AS56" s="92">
        <v>0</v>
      </c>
      <c r="AT56" s="93">
        <f t="shared" si="1"/>
        <v>0</v>
      </c>
      <c r="AU56" s="94">
        <f>'SO01.2 - Oprava osvětlení...'!P79</f>
        <v>0</v>
      </c>
      <c r="AV56" s="93">
        <f>'SO01.2 - Oprava osvětlení...'!J33</f>
        <v>0</v>
      </c>
      <c r="AW56" s="93">
        <f>'SO01.2 - Oprava osvětlení...'!J34</f>
        <v>0</v>
      </c>
      <c r="AX56" s="93">
        <f>'SO01.2 - Oprava osvětlení...'!J35</f>
        <v>0</v>
      </c>
      <c r="AY56" s="93">
        <f>'SO01.2 - Oprava osvětlení...'!J36</f>
        <v>0</v>
      </c>
      <c r="AZ56" s="93">
        <f>'SO01.2 - Oprava osvětlení...'!F33</f>
        <v>0</v>
      </c>
      <c r="BA56" s="93">
        <f>'SO01.2 - Oprava osvětlení...'!F34</f>
        <v>0</v>
      </c>
      <c r="BB56" s="93">
        <f>'SO01.2 - Oprava osvětlení...'!F35</f>
        <v>0</v>
      </c>
      <c r="BC56" s="93">
        <f>'SO01.2 - Oprava osvětlení...'!F36</f>
        <v>0</v>
      </c>
      <c r="BD56" s="95">
        <f>'SO01.2 - Oprava osvětlení...'!F37</f>
        <v>0</v>
      </c>
      <c r="BT56" s="96" t="s">
        <v>75</v>
      </c>
      <c r="BV56" s="96" t="s">
        <v>69</v>
      </c>
      <c r="BW56" s="96" t="s">
        <v>80</v>
      </c>
      <c r="BX56" s="96" t="s">
        <v>5</v>
      </c>
      <c r="CL56" s="96" t="s">
        <v>19</v>
      </c>
      <c r="CM56" s="96" t="s">
        <v>77</v>
      </c>
    </row>
    <row r="57" spans="1:91" s="7" customFormat="1" ht="24.75" customHeight="1">
      <c r="A57" s="86" t="s">
        <v>71</v>
      </c>
      <c r="B57" s="87"/>
      <c r="C57" s="88"/>
      <c r="D57" s="341" t="s">
        <v>81</v>
      </c>
      <c r="E57" s="341"/>
      <c r="F57" s="341"/>
      <c r="G57" s="341"/>
      <c r="H57" s="341"/>
      <c r="I57" s="89"/>
      <c r="J57" s="341" t="s">
        <v>82</v>
      </c>
      <c r="K57" s="341"/>
      <c r="L57" s="341"/>
      <c r="M57" s="341"/>
      <c r="N57" s="341"/>
      <c r="O57" s="341"/>
      <c r="P57" s="341"/>
      <c r="Q57" s="341"/>
      <c r="R57" s="341"/>
      <c r="S57" s="341"/>
      <c r="T57" s="341"/>
      <c r="U57" s="341"/>
      <c r="V57" s="341"/>
      <c r="W57" s="341"/>
      <c r="X57" s="341"/>
      <c r="Y57" s="341"/>
      <c r="Z57" s="341"/>
      <c r="AA57" s="341"/>
      <c r="AB57" s="341"/>
      <c r="AC57" s="341"/>
      <c r="AD57" s="341"/>
      <c r="AE57" s="341"/>
      <c r="AF57" s="341"/>
      <c r="AG57" s="339">
        <f>'SO02.1 - Oprava ostrovníh...'!J30</f>
        <v>0</v>
      </c>
      <c r="AH57" s="340"/>
      <c r="AI57" s="340"/>
      <c r="AJ57" s="340"/>
      <c r="AK57" s="340"/>
      <c r="AL57" s="340"/>
      <c r="AM57" s="340"/>
      <c r="AN57" s="339">
        <f t="shared" si="0"/>
        <v>0</v>
      </c>
      <c r="AO57" s="340"/>
      <c r="AP57" s="340"/>
      <c r="AQ57" s="90" t="s">
        <v>74</v>
      </c>
      <c r="AR57" s="91"/>
      <c r="AS57" s="92">
        <v>0</v>
      </c>
      <c r="AT57" s="93">
        <f t="shared" si="1"/>
        <v>0</v>
      </c>
      <c r="AU57" s="94">
        <f>'SO02.1 - Oprava ostrovníh...'!P80</f>
        <v>0</v>
      </c>
      <c r="AV57" s="93">
        <f>'SO02.1 - Oprava ostrovníh...'!J33</f>
        <v>0</v>
      </c>
      <c r="AW57" s="93">
        <f>'SO02.1 - Oprava ostrovníh...'!J34</f>
        <v>0</v>
      </c>
      <c r="AX57" s="93">
        <f>'SO02.1 - Oprava ostrovníh...'!J35</f>
        <v>0</v>
      </c>
      <c r="AY57" s="93">
        <f>'SO02.1 - Oprava ostrovníh...'!J36</f>
        <v>0</v>
      </c>
      <c r="AZ57" s="93">
        <f>'SO02.1 - Oprava ostrovníh...'!F33</f>
        <v>0</v>
      </c>
      <c r="BA57" s="93">
        <f>'SO02.1 - Oprava ostrovníh...'!F34</f>
        <v>0</v>
      </c>
      <c r="BB57" s="93">
        <f>'SO02.1 - Oprava ostrovníh...'!F35</f>
        <v>0</v>
      </c>
      <c r="BC57" s="93">
        <f>'SO02.1 - Oprava ostrovníh...'!F36</f>
        <v>0</v>
      </c>
      <c r="BD57" s="95">
        <f>'SO02.1 - Oprava ostrovníh...'!F37</f>
        <v>0</v>
      </c>
      <c r="BT57" s="96" t="s">
        <v>75</v>
      </c>
      <c r="BV57" s="96" t="s">
        <v>69</v>
      </c>
      <c r="BW57" s="96" t="s">
        <v>83</v>
      </c>
      <c r="BX57" s="96" t="s">
        <v>5</v>
      </c>
      <c r="CL57" s="96" t="s">
        <v>19</v>
      </c>
      <c r="CM57" s="96" t="s">
        <v>77</v>
      </c>
    </row>
    <row r="58" spans="1:91" s="7" customFormat="1" ht="24.75" customHeight="1">
      <c r="A58" s="86" t="s">
        <v>71</v>
      </c>
      <c r="B58" s="87"/>
      <c r="C58" s="88"/>
      <c r="D58" s="341" t="s">
        <v>84</v>
      </c>
      <c r="E58" s="341"/>
      <c r="F58" s="341"/>
      <c r="G58" s="341"/>
      <c r="H58" s="341"/>
      <c r="I58" s="89"/>
      <c r="J58" s="341" t="s">
        <v>85</v>
      </c>
      <c r="K58" s="341"/>
      <c r="L58" s="341"/>
      <c r="M58" s="341"/>
      <c r="N58" s="341"/>
      <c r="O58" s="341"/>
      <c r="P58" s="341"/>
      <c r="Q58" s="341"/>
      <c r="R58" s="341"/>
      <c r="S58" s="341"/>
      <c r="T58" s="341"/>
      <c r="U58" s="341"/>
      <c r="V58" s="341"/>
      <c r="W58" s="341"/>
      <c r="X58" s="341"/>
      <c r="Y58" s="341"/>
      <c r="Z58" s="341"/>
      <c r="AA58" s="341"/>
      <c r="AB58" s="341"/>
      <c r="AC58" s="341"/>
      <c r="AD58" s="341"/>
      <c r="AE58" s="341"/>
      <c r="AF58" s="341"/>
      <c r="AG58" s="339">
        <f>'SO03.1 - Oprava osvětlení...'!J30</f>
        <v>0</v>
      </c>
      <c r="AH58" s="340"/>
      <c r="AI58" s="340"/>
      <c r="AJ58" s="340"/>
      <c r="AK58" s="340"/>
      <c r="AL58" s="340"/>
      <c r="AM58" s="340"/>
      <c r="AN58" s="339">
        <f t="shared" si="0"/>
        <v>0</v>
      </c>
      <c r="AO58" s="340"/>
      <c r="AP58" s="340"/>
      <c r="AQ58" s="90" t="s">
        <v>74</v>
      </c>
      <c r="AR58" s="91"/>
      <c r="AS58" s="92">
        <v>0</v>
      </c>
      <c r="AT58" s="93">
        <f t="shared" si="1"/>
        <v>0</v>
      </c>
      <c r="AU58" s="94">
        <f>'SO03.1 - Oprava osvětlení...'!P79</f>
        <v>0</v>
      </c>
      <c r="AV58" s="93">
        <f>'SO03.1 - Oprava osvětlení...'!J33</f>
        <v>0</v>
      </c>
      <c r="AW58" s="93">
        <f>'SO03.1 - Oprava osvětlení...'!J34</f>
        <v>0</v>
      </c>
      <c r="AX58" s="93">
        <f>'SO03.1 - Oprava osvětlení...'!J35</f>
        <v>0</v>
      </c>
      <c r="AY58" s="93">
        <f>'SO03.1 - Oprava osvětlení...'!J36</f>
        <v>0</v>
      </c>
      <c r="AZ58" s="93">
        <f>'SO03.1 - Oprava osvětlení...'!F33</f>
        <v>0</v>
      </c>
      <c r="BA58" s="93">
        <f>'SO03.1 - Oprava osvětlení...'!F34</f>
        <v>0</v>
      </c>
      <c r="BB58" s="93">
        <f>'SO03.1 - Oprava osvětlení...'!F35</f>
        <v>0</v>
      </c>
      <c r="BC58" s="93">
        <f>'SO03.1 - Oprava osvětlení...'!F36</f>
        <v>0</v>
      </c>
      <c r="BD58" s="95">
        <f>'SO03.1 - Oprava osvětlení...'!F37</f>
        <v>0</v>
      </c>
      <c r="BT58" s="96" t="s">
        <v>75</v>
      </c>
      <c r="BV58" s="96" t="s">
        <v>69</v>
      </c>
      <c r="BW58" s="96" t="s">
        <v>86</v>
      </c>
      <c r="BX58" s="96" t="s">
        <v>5</v>
      </c>
      <c r="CL58" s="96" t="s">
        <v>19</v>
      </c>
      <c r="CM58" s="96" t="s">
        <v>77</v>
      </c>
    </row>
    <row r="59" spans="1:91" s="7" customFormat="1" ht="24.75" customHeight="1">
      <c r="A59" s="86" t="s">
        <v>71</v>
      </c>
      <c r="B59" s="87"/>
      <c r="C59" s="88"/>
      <c r="D59" s="341" t="s">
        <v>87</v>
      </c>
      <c r="E59" s="341"/>
      <c r="F59" s="341"/>
      <c r="G59" s="341"/>
      <c r="H59" s="341"/>
      <c r="I59" s="89"/>
      <c r="J59" s="341" t="s">
        <v>88</v>
      </c>
      <c r="K59" s="341"/>
      <c r="L59" s="341"/>
      <c r="M59" s="341"/>
      <c r="N59" s="341"/>
      <c r="O59" s="341"/>
      <c r="P59" s="341"/>
      <c r="Q59" s="341"/>
      <c r="R59" s="341"/>
      <c r="S59" s="341"/>
      <c r="T59" s="341"/>
      <c r="U59" s="341"/>
      <c r="V59" s="341"/>
      <c r="W59" s="341"/>
      <c r="X59" s="341"/>
      <c r="Y59" s="341"/>
      <c r="Z59" s="341"/>
      <c r="AA59" s="341"/>
      <c r="AB59" s="341"/>
      <c r="AC59" s="341"/>
      <c r="AD59" s="341"/>
      <c r="AE59" s="341"/>
      <c r="AF59" s="341"/>
      <c r="AG59" s="339">
        <f>'SO03.2 - Oprava osvětlení...'!J30</f>
        <v>0</v>
      </c>
      <c r="AH59" s="340"/>
      <c r="AI59" s="340"/>
      <c r="AJ59" s="340"/>
      <c r="AK59" s="340"/>
      <c r="AL59" s="340"/>
      <c r="AM59" s="340"/>
      <c r="AN59" s="339">
        <f t="shared" si="0"/>
        <v>0</v>
      </c>
      <c r="AO59" s="340"/>
      <c r="AP59" s="340"/>
      <c r="AQ59" s="90" t="s">
        <v>74</v>
      </c>
      <c r="AR59" s="91"/>
      <c r="AS59" s="92">
        <v>0</v>
      </c>
      <c r="AT59" s="93">
        <f t="shared" si="1"/>
        <v>0</v>
      </c>
      <c r="AU59" s="94">
        <f>'SO03.2 - Oprava osvětlení...'!P79</f>
        <v>0</v>
      </c>
      <c r="AV59" s="93">
        <f>'SO03.2 - Oprava osvětlení...'!J33</f>
        <v>0</v>
      </c>
      <c r="AW59" s="93">
        <f>'SO03.2 - Oprava osvětlení...'!J34</f>
        <v>0</v>
      </c>
      <c r="AX59" s="93">
        <f>'SO03.2 - Oprava osvětlení...'!J35</f>
        <v>0</v>
      </c>
      <c r="AY59" s="93">
        <f>'SO03.2 - Oprava osvětlení...'!J36</f>
        <v>0</v>
      </c>
      <c r="AZ59" s="93">
        <f>'SO03.2 - Oprava osvětlení...'!F33</f>
        <v>0</v>
      </c>
      <c r="BA59" s="93">
        <f>'SO03.2 - Oprava osvětlení...'!F34</f>
        <v>0</v>
      </c>
      <c r="BB59" s="93">
        <f>'SO03.2 - Oprava osvětlení...'!F35</f>
        <v>0</v>
      </c>
      <c r="BC59" s="93">
        <f>'SO03.2 - Oprava osvětlení...'!F36</f>
        <v>0</v>
      </c>
      <c r="BD59" s="95">
        <f>'SO03.2 - Oprava osvětlení...'!F37</f>
        <v>0</v>
      </c>
      <c r="BT59" s="96" t="s">
        <v>75</v>
      </c>
      <c r="BV59" s="96" t="s">
        <v>69</v>
      </c>
      <c r="BW59" s="96" t="s">
        <v>89</v>
      </c>
      <c r="BX59" s="96" t="s">
        <v>5</v>
      </c>
      <c r="CL59" s="96" t="s">
        <v>19</v>
      </c>
      <c r="CM59" s="96" t="s">
        <v>77</v>
      </c>
    </row>
    <row r="60" spans="1:91" s="7" customFormat="1" ht="24.75" customHeight="1">
      <c r="A60" s="86" t="s">
        <v>71</v>
      </c>
      <c r="B60" s="87"/>
      <c r="C60" s="88"/>
      <c r="D60" s="341" t="s">
        <v>90</v>
      </c>
      <c r="E60" s="341"/>
      <c r="F60" s="341"/>
      <c r="G60" s="341"/>
      <c r="H60" s="341"/>
      <c r="I60" s="89"/>
      <c r="J60" s="341" t="s">
        <v>91</v>
      </c>
      <c r="K60" s="341"/>
      <c r="L60" s="341"/>
      <c r="M60" s="341"/>
      <c r="N60" s="341"/>
      <c r="O60" s="341"/>
      <c r="P60" s="341"/>
      <c r="Q60" s="341"/>
      <c r="R60" s="341"/>
      <c r="S60" s="341"/>
      <c r="T60" s="341"/>
      <c r="U60" s="341"/>
      <c r="V60" s="341"/>
      <c r="W60" s="341"/>
      <c r="X60" s="341"/>
      <c r="Y60" s="341"/>
      <c r="Z60" s="341"/>
      <c r="AA60" s="341"/>
      <c r="AB60" s="341"/>
      <c r="AC60" s="341"/>
      <c r="AD60" s="341"/>
      <c r="AE60" s="341"/>
      <c r="AF60" s="341"/>
      <c r="AG60" s="339">
        <f>'SO04.1 - Oprava osvětlení...'!J30</f>
        <v>0</v>
      </c>
      <c r="AH60" s="340"/>
      <c r="AI60" s="340"/>
      <c r="AJ60" s="340"/>
      <c r="AK60" s="340"/>
      <c r="AL60" s="340"/>
      <c r="AM60" s="340"/>
      <c r="AN60" s="339">
        <f t="shared" si="0"/>
        <v>0</v>
      </c>
      <c r="AO60" s="340"/>
      <c r="AP60" s="340"/>
      <c r="AQ60" s="90" t="s">
        <v>74</v>
      </c>
      <c r="AR60" s="91"/>
      <c r="AS60" s="92">
        <v>0</v>
      </c>
      <c r="AT60" s="93">
        <f t="shared" si="1"/>
        <v>0</v>
      </c>
      <c r="AU60" s="94">
        <f>'SO04.1 - Oprava osvětlení...'!P79</f>
        <v>0</v>
      </c>
      <c r="AV60" s="93">
        <f>'SO04.1 - Oprava osvětlení...'!J33</f>
        <v>0</v>
      </c>
      <c r="AW60" s="93">
        <f>'SO04.1 - Oprava osvětlení...'!J34</f>
        <v>0</v>
      </c>
      <c r="AX60" s="93">
        <f>'SO04.1 - Oprava osvětlení...'!J35</f>
        <v>0</v>
      </c>
      <c r="AY60" s="93">
        <f>'SO04.1 - Oprava osvětlení...'!J36</f>
        <v>0</v>
      </c>
      <c r="AZ60" s="93">
        <f>'SO04.1 - Oprava osvětlení...'!F33</f>
        <v>0</v>
      </c>
      <c r="BA60" s="93">
        <f>'SO04.1 - Oprava osvětlení...'!F34</f>
        <v>0</v>
      </c>
      <c r="BB60" s="93">
        <f>'SO04.1 - Oprava osvětlení...'!F35</f>
        <v>0</v>
      </c>
      <c r="BC60" s="93">
        <f>'SO04.1 - Oprava osvětlení...'!F36</f>
        <v>0</v>
      </c>
      <c r="BD60" s="95">
        <f>'SO04.1 - Oprava osvětlení...'!F37</f>
        <v>0</v>
      </c>
      <c r="BT60" s="96" t="s">
        <v>75</v>
      </c>
      <c r="BV60" s="96" t="s">
        <v>69</v>
      </c>
      <c r="BW60" s="96" t="s">
        <v>92</v>
      </c>
      <c r="BX60" s="96" t="s">
        <v>5</v>
      </c>
      <c r="CL60" s="96" t="s">
        <v>19</v>
      </c>
      <c r="CM60" s="96" t="s">
        <v>77</v>
      </c>
    </row>
    <row r="61" spans="1:91" s="7" customFormat="1" ht="24.75" customHeight="1">
      <c r="A61" s="86" t="s">
        <v>71</v>
      </c>
      <c r="B61" s="87"/>
      <c r="C61" s="88"/>
      <c r="D61" s="341" t="s">
        <v>93</v>
      </c>
      <c r="E61" s="341"/>
      <c r="F61" s="341"/>
      <c r="G61" s="341"/>
      <c r="H61" s="341"/>
      <c r="I61" s="89"/>
      <c r="J61" s="341" t="s">
        <v>94</v>
      </c>
      <c r="K61" s="341"/>
      <c r="L61" s="341"/>
      <c r="M61" s="341"/>
      <c r="N61" s="341"/>
      <c r="O61" s="341"/>
      <c r="P61" s="341"/>
      <c r="Q61" s="341"/>
      <c r="R61" s="341"/>
      <c r="S61" s="341"/>
      <c r="T61" s="341"/>
      <c r="U61" s="341"/>
      <c r="V61" s="341"/>
      <c r="W61" s="341"/>
      <c r="X61" s="341"/>
      <c r="Y61" s="341"/>
      <c r="Z61" s="341"/>
      <c r="AA61" s="341"/>
      <c r="AB61" s="341"/>
      <c r="AC61" s="341"/>
      <c r="AD61" s="341"/>
      <c r="AE61" s="341"/>
      <c r="AF61" s="341"/>
      <c r="AG61" s="339">
        <f>'SO05.1 - Oprava osvětlení...'!J30</f>
        <v>0</v>
      </c>
      <c r="AH61" s="340"/>
      <c r="AI61" s="340"/>
      <c r="AJ61" s="340"/>
      <c r="AK61" s="340"/>
      <c r="AL61" s="340"/>
      <c r="AM61" s="340"/>
      <c r="AN61" s="339">
        <f t="shared" si="0"/>
        <v>0</v>
      </c>
      <c r="AO61" s="340"/>
      <c r="AP61" s="340"/>
      <c r="AQ61" s="90" t="s">
        <v>74</v>
      </c>
      <c r="AR61" s="91"/>
      <c r="AS61" s="92">
        <v>0</v>
      </c>
      <c r="AT61" s="93">
        <f t="shared" si="1"/>
        <v>0</v>
      </c>
      <c r="AU61" s="94">
        <f>'SO05.1 - Oprava osvětlení...'!P79</f>
        <v>0</v>
      </c>
      <c r="AV61" s="93">
        <f>'SO05.1 - Oprava osvětlení...'!J33</f>
        <v>0</v>
      </c>
      <c r="AW61" s="93">
        <f>'SO05.1 - Oprava osvětlení...'!J34</f>
        <v>0</v>
      </c>
      <c r="AX61" s="93">
        <f>'SO05.1 - Oprava osvětlení...'!J35</f>
        <v>0</v>
      </c>
      <c r="AY61" s="93">
        <f>'SO05.1 - Oprava osvětlení...'!J36</f>
        <v>0</v>
      </c>
      <c r="AZ61" s="93">
        <f>'SO05.1 - Oprava osvětlení...'!F33</f>
        <v>0</v>
      </c>
      <c r="BA61" s="93">
        <f>'SO05.1 - Oprava osvětlení...'!F34</f>
        <v>0</v>
      </c>
      <c r="BB61" s="93">
        <f>'SO05.1 - Oprava osvětlení...'!F35</f>
        <v>0</v>
      </c>
      <c r="BC61" s="93">
        <f>'SO05.1 - Oprava osvětlení...'!F36</f>
        <v>0</v>
      </c>
      <c r="BD61" s="95">
        <f>'SO05.1 - Oprava osvětlení...'!F37</f>
        <v>0</v>
      </c>
      <c r="BT61" s="96" t="s">
        <v>75</v>
      </c>
      <c r="BV61" s="96" t="s">
        <v>69</v>
      </c>
      <c r="BW61" s="96" t="s">
        <v>95</v>
      </c>
      <c r="BX61" s="96" t="s">
        <v>5</v>
      </c>
      <c r="CL61" s="96" t="s">
        <v>19</v>
      </c>
      <c r="CM61" s="96" t="s">
        <v>77</v>
      </c>
    </row>
    <row r="62" spans="1:91" s="7" customFormat="1" ht="16.5" customHeight="1">
      <c r="A62" s="86" t="s">
        <v>71</v>
      </c>
      <c r="B62" s="87"/>
      <c r="C62" s="88"/>
      <c r="D62" s="341" t="s">
        <v>96</v>
      </c>
      <c r="E62" s="341"/>
      <c r="F62" s="341"/>
      <c r="G62" s="341"/>
      <c r="H62" s="341"/>
      <c r="I62" s="89"/>
      <c r="J62" s="341" t="s">
        <v>97</v>
      </c>
      <c r="K62" s="341"/>
      <c r="L62" s="341"/>
      <c r="M62" s="341"/>
      <c r="N62" s="341"/>
      <c r="O62" s="341"/>
      <c r="P62" s="341"/>
      <c r="Q62" s="341"/>
      <c r="R62" s="341"/>
      <c r="S62" s="341"/>
      <c r="T62" s="341"/>
      <c r="U62" s="341"/>
      <c r="V62" s="341"/>
      <c r="W62" s="341"/>
      <c r="X62" s="341"/>
      <c r="Y62" s="341"/>
      <c r="Z62" s="341"/>
      <c r="AA62" s="341"/>
      <c r="AB62" s="341"/>
      <c r="AC62" s="341"/>
      <c r="AD62" s="341"/>
      <c r="AE62" s="341"/>
      <c r="AF62" s="341"/>
      <c r="AG62" s="339">
        <f>'VON - Vedlejší ostatní ná...'!J30</f>
        <v>0</v>
      </c>
      <c r="AH62" s="340"/>
      <c r="AI62" s="340"/>
      <c r="AJ62" s="340"/>
      <c r="AK62" s="340"/>
      <c r="AL62" s="340"/>
      <c r="AM62" s="340"/>
      <c r="AN62" s="339">
        <f t="shared" si="0"/>
        <v>0</v>
      </c>
      <c r="AO62" s="340"/>
      <c r="AP62" s="340"/>
      <c r="AQ62" s="90" t="s">
        <v>74</v>
      </c>
      <c r="AR62" s="91"/>
      <c r="AS62" s="97">
        <v>0</v>
      </c>
      <c r="AT62" s="98">
        <f t="shared" si="1"/>
        <v>0</v>
      </c>
      <c r="AU62" s="99">
        <f>'VON - Vedlejší ostatní ná...'!P81</f>
        <v>0</v>
      </c>
      <c r="AV62" s="98">
        <f>'VON - Vedlejší ostatní ná...'!J33</f>
        <v>0</v>
      </c>
      <c r="AW62" s="98">
        <f>'VON - Vedlejší ostatní ná...'!J34</f>
        <v>0</v>
      </c>
      <c r="AX62" s="98">
        <f>'VON - Vedlejší ostatní ná...'!J35</f>
        <v>0</v>
      </c>
      <c r="AY62" s="98">
        <f>'VON - Vedlejší ostatní ná...'!J36</f>
        <v>0</v>
      </c>
      <c r="AZ62" s="98">
        <f>'VON - Vedlejší ostatní ná...'!F33</f>
        <v>0</v>
      </c>
      <c r="BA62" s="98">
        <f>'VON - Vedlejší ostatní ná...'!F34</f>
        <v>0</v>
      </c>
      <c r="BB62" s="98">
        <f>'VON - Vedlejší ostatní ná...'!F35</f>
        <v>0</v>
      </c>
      <c r="BC62" s="98">
        <f>'VON - Vedlejší ostatní ná...'!F36</f>
        <v>0</v>
      </c>
      <c r="BD62" s="100">
        <f>'VON - Vedlejší ostatní ná...'!F37</f>
        <v>0</v>
      </c>
      <c r="BT62" s="96" t="s">
        <v>75</v>
      </c>
      <c r="BV62" s="96" t="s">
        <v>69</v>
      </c>
      <c r="BW62" s="96" t="s">
        <v>98</v>
      </c>
      <c r="BX62" s="96" t="s">
        <v>5</v>
      </c>
      <c r="CL62" s="96" t="s">
        <v>19</v>
      </c>
      <c r="CM62" s="96" t="s">
        <v>77</v>
      </c>
    </row>
    <row r="63" spans="1:91" s="2" customFormat="1" ht="30" customHeight="1">
      <c r="A63" s="34"/>
      <c r="B63" s="35"/>
      <c r="C63" s="36"/>
      <c r="D63" s="36"/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F63" s="36"/>
      <c r="AG63" s="36"/>
      <c r="AH63" s="36"/>
      <c r="AI63" s="36"/>
      <c r="AJ63" s="36"/>
      <c r="AK63" s="36"/>
      <c r="AL63" s="36"/>
      <c r="AM63" s="36"/>
      <c r="AN63" s="36"/>
      <c r="AO63" s="36"/>
      <c r="AP63" s="36"/>
      <c r="AQ63" s="36"/>
      <c r="AR63" s="39"/>
      <c r="AS63" s="34"/>
      <c r="AT63" s="34"/>
      <c r="AU63" s="34"/>
      <c r="AV63" s="34"/>
      <c r="AW63" s="34"/>
      <c r="AX63" s="34"/>
      <c r="AY63" s="34"/>
      <c r="AZ63" s="34"/>
      <c r="BA63" s="34"/>
      <c r="BB63" s="34"/>
      <c r="BC63" s="34"/>
      <c r="BD63" s="34"/>
      <c r="BE63" s="34"/>
    </row>
    <row r="64" spans="1:91" s="2" customFormat="1" ht="6.95" customHeight="1">
      <c r="A64" s="34"/>
      <c r="B64" s="47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39"/>
      <c r="AS64" s="34"/>
      <c r="AT64" s="34"/>
      <c r="AU64" s="34"/>
      <c r="AV64" s="34"/>
      <c r="AW64" s="34"/>
      <c r="AX64" s="34"/>
      <c r="AY64" s="34"/>
      <c r="AZ64" s="34"/>
      <c r="BA64" s="34"/>
      <c r="BB64" s="34"/>
      <c r="BC64" s="34"/>
      <c r="BD64" s="34"/>
      <c r="BE64" s="34"/>
    </row>
  </sheetData>
  <sheetProtection algorithmName="SHA-512" hashValue="ZQaoye0alvMBMu4Ed5l9J+2m5IHBB3V9nTAU2Ey+r6pBDA0eudaS1nktPBr0k+gnHBlD6zXUfUFr1CYjLHZokw==" saltValue="Th65caQ1OuhvRfc8QrCPIuvad/9O5muRpO053Y46V8BW6+Q90RtMTYX2NPELNki+u633HHIBCdNxELPCUBkpbg==" spinCount="100000" sheet="1" objects="1" scenarios="1" formatColumns="0" formatRows="0"/>
  <mergeCells count="70"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D59:H59"/>
    <mergeCell ref="J59:AF59"/>
    <mergeCell ref="J56:AF56"/>
    <mergeCell ref="D56:H56"/>
    <mergeCell ref="AG56:AM56"/>
    <mergeCell ref="D57:H57"/>
    <mergeCell ref="J57:AF57"/>
    <mergeCell ref="AG57:AM57"/>
    <mergeCell ref="D62:H62"/>
    <mergeCell ref="J62:AF62"/>
    <mergeCell ref="AG54:AM54"/>
    <mergeCell ref="AN54:AP54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N58:AP58"/>
    <mergeCell ref="AG58:AM58"/>
    <mergeCell ref="D58:H58"/>
    <mergeCell ref="J58:AF58"/>
    <mergeCell ref="AK30:AO30"/>
    <mergeCell ref="L30:P30"/>
    <mergeCell ref="W30:AE30"/>
    <mergeCell ref="L31:P31"/>
    <mergeCell ref="AN62:AP62"/>
    <mergeCell ref="AG62:AM62"/>
    <mergeCell ref="AN59:AP59"/>
    <mergeCell ref="AG59:AM59"/>
    <mergeCell ref="AN56:AP56"/>
    <mergeCell ref="AN57:AP57"/>
    <mergeCell ref="L45:AO45"/>
    <mergeCell ref="AM47:AN47"/>
    <mergeCell ref="AM49:AP4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</mergeCells>
  <hyperlinks>
    <hyperlink ref="A55" location="'SO01.1 - Oprava osvětlení...'!C2" display="/"/>
    <hyperlink ref="A56" location="'SO01.2 - Oprava osvětlení...'!C2" display="/"/>
    <hyperlink ref="A57" location="'SO02.1 - Oprava ostrovníh...'!C2" display="/"/>
    <hyperlink ref="A58" location="'SO03.1 - Oprava osvětlení...'!C2" display="/"/>
    <hyperlink ref="A59" location="'SO03.2 - Oprava osvětlení...'!C2" display="/"/>
    <hyperlink ref="A60" location="'SO04.1 - Oprava osvětlení...'!C2" display="/"/>
    <hyperlink ref="A61" location="'SO05.1 - Oprava osvětlení...'!C2" display="/"/>
    <hyperlink ref="A62" location="'VON - Vedlejší ostatní ná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1.25"/>
  <cols>
    <col min="1" max="1" width="8.33203125" style="238" customWidth="1"/>
    <col min="2" max="2" width="1.6640625" style="238" customWidth="1"/>
    <col min="3" max="4" width="5" style="238" customWidth="1"/>
    <col min="5" max="5" width="11.6640625" style="238" customWidth="1"/>
    <col min="6" max="6" width="9.1640625" style="238" customWidth="1"/>
    <col min="7" max="7" width="5" style="238" customWidth="1"/>
    <col min="8" max="8" width="77.83203125" style="238" customWidth="1"/>
    <col min="9" max="10" width="20" style="238" customWidth="1"/>
    <col min="11" max="11" width="1.6640625" style="238" customWidth="1"/>
  </cols>
  <sheetData>
    <row r="1" spans="2:11" s="1" customFormat="1" ht="37.5" customHeight="1"/>
    <row r="2" spans="2:11" s="1" customFormat="1" ht="7.5" customHeight="1">
      <c r="B2" s="239"/>
      <c r="C2" s="240"/>
      <c r="D2" s="240"/>
      <c r="E2" s="240"/>
      <c r="F2" s="240"/>
      <c r="G2" s="240"/>
      <c r="H2" s="240"/>
      <c r="I2" s="240"/>
      <c r="J2" s="240"/>
      <c r="K2" s="241"/>
    </row>
    <row r="3" spans="2:11" s="15" customFormat="1" ht="45" customHeight="1">
      <c r="B3" s="242"/>
      <c r="C3" s="370" t="s">
        <v>619</v>
      </c>
      <c r="D3" s="370"/>
      <c r="E3" s="370"/>
      <c r="F3" s="370"/>
      <c r="G3" s="370"/>
      <c r="H3" s="370"/>
      <c r="I3" s="370"/>
      <c r="J3" s="370"/>
      <c r="K3" s="243"/>
    </row>
    <row r="4" spans="2:11" s="1" customFormat="1" ht="25.5" customHeight="1">
      <c r="B4" s="244"/>
      <c r="C4" s="371" t="s">
        <v>620</v>
      </c>
      <c r="D4" s="371"/>
      <c r="E4" s="371"/>
      <c r="F4" s="371"/>
      <c r="G4" s="371"/>
      <c r="H4" s="371"/>
      <c r="I4" s="371"/>
      <c r="J4" s="371"/>
      <c r="K4" s="245"/>
    </row>
    <row r="5" spans="2:11" s="1" customFormat="1" ht="5.25" customHeight="1">
      <c r="B5" s="244"/>
      <c r="C5" s="246"/>
      <c r="D5" s="246"/>
      <c r="E5" s="246"/>
      <c r="F5" s="246"/>
      <c r="G5" s="246"/>
      <c r="H5" s="246"/>
      <c r="I5" s="246"/>
      <c r="J5" s="246"/>
      <c r="K5" s="245"/>
    </row>
    <row r="6" spans="2:11" s="1" customFormat="1" ht="15" customHeight="1">
      <c r="B6" s="244"/>
      <c r="C6" s="369" t="s">
        <v>621</v>
      </c>
      <c r="D6" s="369"/>
      <c r="E6" s="369"/>
      <c r="F6" s="369"/>
      <c r="G6" s="369"/>
      <c r="H6" s="369"/>
      <c r="I6" s="369"/>
      <c r="J6" s="369"/>
      <c r="K6" s="245"/>
    </row>
    <row r="7" spans="2:11" s="1" customFormat="1" ht="15" customHeight="1">
      <c r="B7" s="248"/>
      <c r="C7" s="369" t="s">
        <v>622</v>
      </c>
      <c r="D7" s="369"/>
      <c r="E7" s="369"/>
      <c r="F7" s="369"/>
      <c r="G7" s="369"/>
      <c r="H7" s="369"/>
      <c r="I7" s="369"/>
      <c r="J7" s="369"/>
      <c r="K7" s="245"/>
    </row>
    <row r="8" spans="2:11" s="1" customFormat="1" ht="12.75" customHeight="1">
      <c r="B8" s="248"/>
      <c r="C8" s="247"/>
      <c r="D8" s="247"/>
      <c r="E8" s="247"/>
      <c r="F8" s="247"/>
      <c r="G8" s="247"/>
      <c r="H8" s="247"/>
      <c r="I8" s="247"/>
      <c r="J8" s="247"/>
      <c r="K8" s="245"/>
    </row>
    <row r="9" spans="2:11" s="1" customFormat="1" ht="15" customHeight="1">
      <c r="B9" s="248"/>
      <c r="C9" s="369" t="s">
        <v>623</v>
      </c>
      <c r="D9" s="369"/>
      <c r="E9" s="369"/>
      <c r="F9" s="369"/>
      <c r="G9" s="369"/>
      <c r="H9" s="369"/>
      <c r="I9" s="369"/>
      <c r="J9" s="369"/>
      <c r="K9" s="245"/>
    </row>
    <row r="10" spans="2:11" s="1" customFormat="1" ht="15" customHeight="1">
      <c r="B10" s="248"/>
      <c r="C10" s="247"/>
      <c r="D10" s="369" t="s">
        <v>624</v>
      </c>
      <c r="E10" s="369"/>
      <c r="F10" s="369"/>
      <c r="G10" s="369"/>
      <c r="H10" s="369"/>
      <c r="I10" s="369"/>
      <c r="J10" s="369"/>
      <c r="K10" s="245"/>
    </row>
    <row r="11" spans="2:11" s="1" customFormat="1" ht="15" customHeight="1">
      <c r="B11" s="248"/>
      <c r="C11" s="249"/>
      <c r="D11" s="369" t="s">
        <v>625</v>
      </c>
      <c r="E11" s="369"/>
      <c r="F11" s="369"/>
      <c r="G11" s="369"/>
      <c r="H11" s="369"/>
      <c r="I11" s="369"/>
      <c r="J11" s="369"/>
      <c r="K11" s="245"/>
    </row>
    <row r="12" spans="2:11" s="1" customFormat="1" ht="15" customHeight="1">
      <c r="B12" s="248"/>
      <c r="C12" s="249"/>
      <c r="D12" s="247"/>
      <c r="E12" s="247"/>
      <c r="F12" s="247"/>
      <c r="G12" s="247"/>
      <c r="H12" s="247"/>
      <c r="I12" s="247"/>
      <c r="J12" s="247"/>
      <c r="K12" s="245"/>
    </row>
    <row r="13" spans="2:11" s="1" customFormat="1" ht="15" customHeight="1">
      <c r="B13" s="248"/>
      <c r="C13" s="249"/>
      <c r="D13" s="250" t="s">
        <v>626</v>
      </c>
      <c r="E13" s="247"/>
      <c r="F13" s="247"/>
      <c r="G13" s="247"/>
      <c r="H13" s="247"/>
      <c r="I13" s="247"/>
      <c r="J13" s="247"/>
      <c r="K13" s="245"/>
    </row>
    <row r="14" spans="2:11" s="1" customFormat="1" ht="12.75" customHeight="1">
      <c r="B14" s="248"/>
      <c r="C14" s="249"/>
      <c r="D14" s="249"/>
      <c r="E14" s="249"/>
      <c r="F14" s="249"/>
      <c r="G14" s="249"/>
      <c r="H14" s="249"/>
      <c r="I14" s="249"/>
      <c r="J14" s="249"/>
      <c r="K14" s="245"/>
    </row>
    <row r="15" spans="2:11" s="1" customFormat="1" ht="15" customHeight="1">
      <c r="B15" s="248"/>
      <c r="C15" s="249"/>
      <c r="D15" s="369" t="s">
        <v>627</v>
      </c>
      <c r="E15" s="369"/>
      <c r="F15" s="369"/>
      <c r="G15" s="369"/>
      <c r="H15" s="369"/>
      <c r="I15" s="369"/>
      <c r="J15" s="369"/>
      <c r="K15" s="245"/>
    </row>
    <row r="16" spans="2:11" s="1" customFormat="1" ht="15" customHeight="1">
      <c r="B16" s="248"/>
      <c r="C16" s="249"/>
      <c r="D16" s="369" t="s">
        <v>628</v>
      </c>
      <c r="E16" s="369"/>
      <c r="F16" s="369"/>
      <c r="G16" s="369"/>
      <c r="H16" s="369"/>
      <c r="I16" s="369"/>
      <c r="J16" s="369"/>
      <c r="K16" s="245"/>
    </row>
    <row r="17" spans="2:11" s="1" customFormat="1" ht="15" customHeight="1">
      <c r="B17" s="248"/>
      <c r="C17" s="249"/>
      <c r="D17" s="369" t="s">
        <v>629</v>
      </c>
      <c r="E17" s="369"/>
      <c r="F17" s="369"/>
      <c r="G17" s="369"/>
      <c r="H17" s="369"/>
      <c r="I17" s="369"/>
      <c r="J17" s="369"/>
      <c r="K17" s="245"/>
    </row>
    <row r="18" spans="2:11" s="1" customFormat="1" ht="15" customHeight="1">
      <c r="B18" s="248"/>
      <c r="C18" s="249"/>
      <c r="D18" s="249"/>
      <c r="E18" s="251" t="s">
        <v>74</v>
      </c>
      <c r="F18" s="369" t="s">
        <v>630</v>
      </c>
      <c r="G18" s="369"/>
      <c r="H18" s="369"/>
      <c r="I18" s="369"/>
      <c r="J18" s="369"/>
      <c r="K18" s="245"/>
    </row>
    <row r="19" spans="2:11" s="1" customFormat="1" ht="15" customHeight="1">
      <c r="B19" s="248"/>
      <c r="C19" s="249"/>
      <c r="D19" s="249"/>
      <c r="E19" s="251" t="s">
        <v>631</v>
      </c>
      <c r="F19" s="369" t="s">
        <v>632</v>
      </c>
      <c r="G19" s="369"/>
      <c r="H19" s="369"/>
      <c r="I19" s="369"/>
      <c r="J19" s="369"/>
      <c r="K19" s="245"/>
    </row>
    <row r="20" spans="2:11" s="1" customFormat="1" ht="15" customHeight="1">
      <c r="B20" s="248"/>
      <c r="C20" s="249"/>
      <c r="D20" s="249"/>
      <c r="E20" s="251" t="s">
        <v>633</v>
      </c>
      <c r="F20" s="369" t="s">
        <v>634</v>
      </c>
      <c r="G20" s="369"/>
      <c r="H20" s="369"/>
      <c r="I20" s="369"/>
      <c r="J20" s="369"/>
      <c r="K20" s="245"/>
    </row>
    <row r="21" spans="2:11" s="1" customFormat="1" ht="15" customHeight="1">
      <c r="B21" s="248"/>
      <c r="C21" s="249"/>
      <c r="D21" s="249"/>
      <c r="E21" s="251" t="s">
        <v>96</v>
      </c>
      <c r="F21" s="369" t="s">
        <v>635</v>
      </c>
      <c r="G21" s="369"/>
      <c r="H21" s="369"/>
      <c r="I21" s="369"/>
      <c r="J21" s="369"/>
      <c r="K21" s="245"/>
    </row>
    <row r="22" spans="2:11" s="1" customFormat="1" ht="15" customHeight="1">
      <c r="B22" s="248"/>
      <c r="C22" s="249"/>
      <c r="D22" s="249"/>
      <c r="E22" s="251" t="s">
        <v>270</v>
      </c>
      <c r="F22" s="369" t="s">
        <v>271</v>
      </c>
      <c r="G22" s="369"/>
      <c r="H22" s="369"/>
      <c r="I22" s="369"/>
      <c r="J22" s="369"/>
      <c r="K22" s="245"/>
    </row>
    <row r="23" spans="2:11" s="1" customFormat="1" ht="15" customHeight="1">
      <c r="B23" s="248"/>
      <c r="C23" s="249"/>
      <c r="D23" s="249"/>
      <c r="E23" s="251" t="s">
        <v>636</v>
      </c>
      <c r="F23" s="369" t="s">
        <v>637</v>
      </c>
      <c r="G23" s="369"/>
      <c r="H23" s="369"/>
      <c r="I23" s="369"/>
      <c r="J23" s="369"/>
      <c r="K23" s="245"/>
    </row>
    <row r="24" spans="2:11" s="1" customFormat="1" ht="12.75" customHeight="1">
      <c r="B24" s="248"/>
      <c r="C24" s="249"/>
      <c r="D24" s="249"/>
      <c r="E24" s="249"/>
      <c r="F24" s="249"/>
      <c r="G24" s="249"/>
      <c r="H24" s="249"/>
      <c r="I24" s="249"/>
      <c r="J24" s="249"/>
      <c r="K24" s="245"/>
    </row>
    <row r="25" spans="2:11" s="1" customFormat="1" ht="15" customHeight="1">
      <c r="B25" s="248"/>
      <c r="C25" s="369" t="s">
        <v>638</v>
      </c>
      <c r="D25" s="369"/>
      <c r="E25" s="369"/>
      <c r="F25" s="369"/>
      <c r="G25" s="369"/>
      <c r="H25" s="369"/>
      <c r="I25" s="369"/>
      <c r="J25" s="369"/>
      <c r="K25" s="245"/>
    </row>
    <row r="26" spans="2:11" s="1" customFormat="1" ht="15" customHeight="1">
      <c r="B26" s="248"/>
      <c r="C26" s="369" t="s">
        <v>639</v>
      </c>
      <c r="D26" s="369"/>
      <c r="E26" s="369"/>
      <c r="F26" s="369"/>
      <c r="G26" s="369"/>
      <c r="H26" s="369"/>
      <c r="I26" s="369"/>
      <c r="J26" s="369"/>
      <c r="K26" s="245"/>
    </row>
    <row r="27" spans="2:11" s="1" customFormat="1" ht="15" customHeight="1">
      <c r="B27" s="248"/>
      <c r="C27" s="247"/>
      <c r="D27" s="369" t="s">
        <v>640</v>
      </c>
      <c r="E27" s="369"/>
      <c r="F27" s="369"/>
      <c r="G27" s="369"/>
      <c r="H27" s="369"/>
      <c r="I27" s="369"/>
      <c r="J27" s="369"/>
      <c r="K27" s="245"/>
    </row>
    <row r="28" spans="2:11" s="1" customFormat="1" ht="15" customHeight="1">
      <c r="B28" s="248"/>
      <c r="C28" s="249"/>
      <c r="D28" s="369" t="s">
        <v>641</v>
      </c>
      <c r="E28" s="369"/>
      <c r="F28" s="369"/>
      <c r="G28" s="369"/>
      <c r="H28" s="369"/>
      <c r="I28" s="369"/>
      <c r="J28" s="369"/>
      <c r="K28" s="245"/>
    </row>
    <row r="29" spans="2:11" s="1" customFormat="1" ht="12.75" customHeight="1">
      <c r="B29" s="248"/>
      <c r="C29" s="249"/>
      <c r="D29" s="249"/>
      <c r="E29" s="249"/>
      <c r="F29" s="249"/>
      <c r="G29" s="249"/>
      <c r="H29" s="249"/>
      <c r="I29" s="249"/>
      <c r="J29" s="249"/>
      <c r="K29" s="245"/>
    </row>
    <row r="30" spans="2:11" s="1" customFormat="1" ht="15" customHeight="1">
      <c r="B30" s="248"/>
      <c r="C30" s="249"/>
      <c r="D30" s="369" t="s">
        <v>642</v>
      </c>
      <c r="E30" s="369"/>
      <c r="F30" s="369"/>
      <c r="G30" s="369"/>
      <c r="H30" s="369"/>
      <c r="I30" s="369"/>
      <c r="J30" s="369"/>
      <c r="K30" s="245"/>
    </row>
    <row r="31" spans="2:11" s="1" customFormat="1" ht="15" customHeight="1">
      <c r="B31" s="248"/>
      <c r="C31" s="249"/>
      <c r="D31" s="369" t="s">
        <v>643</v>
      </c>
      <c r="E31" s="369"/>
      <c r="F31" s="369"/>
      <c r="G31" s="369"/>
      <c r="H31" s="369"/>
      <c r="I31" s="369"/>
      <c r="J31" s="369"/>
      <c r="K31" s="245"/>
    </row>
    <row r="32" spans="2:11" s="1" customFormat="1" ht="12.75" customHeight="1">
      <c r="B32" s="248"/>
      <c r="C32" s="249"/>
      <c r="D32" s="249"/>
      <c r="E32" s="249"/>
      <c r="F32" s="249"/>
      <c r="G32" s="249"/>
      <c r="H32" s="249"/>
      <c r="I32" s="249"/>
      <c r="J32" s="249"/>
      <c r="K32" s="245"/>
    </row>
    <row r="33" spans="2:11" s="1" customFormat="1" ht="15" customHeight="1">
      <c r="B33" s="248"/>
      <c r="C33" s="249"/>
      <c r="D33" s="369" t="s">
        <v>644</v>
      </c>
      <c r="E33" s="369"/>
      <c r="F33" s="369"/>
      <c r="G33" s="369"/>
      <c r="H33" s="369"/>
      <c r="I33" s="369"/>
      <c r="J33" s="369"/>
      <c r="K33" s="245"/>
    </row>
    <row r="34" spans="2:11" s="1" customFormat="1" ht="15" customHeight="1">
      <c r="B34" s="248"/>
      <c r="C34" s="249"/>
      <c r="D34" s="369" t="s">
        <v>645</v>
      </c>
      <c r="E34" s="369"/>
      <c r="F34" s="369"/>
      <c r="G34" s="369"/>
      <c r="H34" s="369"/>
      <c r="I34" s="369"/>
      <c r="J34" s="369"/>
      <c r="K34" s="245"/>
    </row>
    <row r="35" spans="2:11" s="1" customFormat="1" ht="15" customHeight="1">
      <c r="B35" s="248"/>
      <c r="C35" s="249"/>
      <c r="D35" s="369" t="s">
        <v>646</v>
      </c>
      <c r="E35" s="369"/>
      <c r="F35" s="369"/>
      <c r="G35" s="369"/>
      <c r="H35" s="369"/>
      <c r="I35" s="369"/>
      <c r="J35" s="369"/>
      <c r="K35" s="245"/>
    </row>
    <row r="36" spans="2:11" s="1" customFormat="1" ht="15" customHeight="1">
      <c r="B36" s="248"/>
      <c r="C36" s="249"/>
      <c r="D36" s="247"/>
      <c r="E36" s="250" t="s">
        <v>108</v>
      </c>
      <c r="F36" s="247"/>
      <c r="G36" s="369" t="s">
        <v>647</v>
      </c>
      <c r="H36" s="369"/>
      <c r="I36" s="369"/>
      <c r="J36" s="369"/>
      <c r="K36" s="245"/>
    </row>
    <row r="37" spans="2:11" s="1" customFormat="1" ht="30.75" customHeight="1">
      <c r="B37" s="248"/>
      <c r="C37" s="249"/>
      <c r="D37" s="247"/>
      <c r="E37" s="250" t="s">
        <v>648</v>
      </c>
      <c r="F37" s="247"/>
      <c r="G37" s="369" t="s">
        <v>649</v>
      </c>
      <c r="H37" s="369"/>
      <c r="I37" s="369"/>
      <c r="J37" s="369"/>
      <c r="K37" s="245"/>
    </row>
    <row r="38" spans="2:11" s="1" customFormat="1" ht="15" customHeight="1">
      <c r="B38" s="248"/>
      <c r="C38" s="249"/>
      <c r="D38" s="247"/>
      <c r="E38" s="250" t="s">
        <v>48</v>
      </c>
      <c r="F38" s="247"/>
      <c r="G38" s="369" t="s">
        <v>650</v>
      </c>
      <c r="H38" s="369"/>
      <c r="I38" s="369"/>
      <c r="J38" s="369"/>
      <c r="K38" s="245"/>
    </row>
    <row r="39" spans="2:11" s="1" customFormat="1" ht="15" customHeight="1">
      <c r="B39" s="248"/>
      <c r="C39" s="249"/>
      <c r="D39" s="247"/>
      <c r="E39" s="250" t="s">
        <v>49</v>
      </c>
      <c r="F39" s="247"/>
      <c r="G39" s="369" t="s">
        <v>651</v>
      </c>
      <c r="H39" s="369"/>
      <c r="I39" s="369"/>
      <c r="J39" s="369"/>
      <c r="K39" s="245"/>
    </row>
    <row r="40" spans="2:11" s="1" customFormat="1" ht="15" customHeight="1">
      <c r="B40" s="248"/>
      <c r="C40" s="249"/>
      <c r="D40" s="247"/>
      <c r="E40" s="250" t="s">
        <v>109</v>
      </c>
      <c r="F40" s="247"/>
      <c r="G40" s="369" t="s">
        <v>652</v>
      </c>
      <c r="H40" s="369"/>
      <c r="I40" s="369"/>
      <c r="J40" s="369"/>
      <c r="K40" s="245"/>
    </row>
    <row r="41" spans="2:11" s="1" customFormat="1" ht="15" customHeight="1">
      <c r="B41" s="248"/>
      <c r="C41" s="249"/>
      <c r="D41" s="247"/>
      <c r="E41" s="250" t="s">
        <v>110</v>
      </c>
      <c r="F41" s="247"/>
      <c r="G41" s="369" t="s">
        <v>653</v>
      </c>
      <c r="H41" s="369"/>
      <c r="I41" s="369"/>
      <c r="J41" s="369"/>
      <c r="K41" s="245"/>
    </row>
    <row r="42" spans="2:11" s="1" customFormat="1" ht="15" customHeight="1">
      <c r="B42" s="248"/>
      <c r="C42" s="249"/>
      <c r="D42" s="247"/>
      <c r="E42" s="250" t="s">
        <v>654</v>
      </c>
      <c r="F42" s="247"/>
      <c r="G42" s="369" t="s">
        <v>655</v>
      </c>
      <c r="H42" s="369"/>
      <c r="I42" s="369"/>
      <c r="J42" s="369"/>
      <c r="K42" s="245"/>
    </row>
    <row r="43" spans="2:11" s="1" customFormat="1" ht="15" customHeight="1">
      <c r="B43" s="248"/>
      <c r="C43" s="249"/>
      <c r="D43" s="247"/>
      <c r="E43" s="250"/>
      <c r="F43" s="247"/>
      <c r="G43" s="369" t="s">
        <v>656</v>
      </c>
      <c r="H43" s="369"/>
      <c r="I43" s="369"/>
      <c r="J43" s="369"/>
      <c r="K43" s="245"/>
    </row>
    <row r="44" spans="2:11" s="1" customFormat="1" ht="15" customHeight="1">
      <c r="B44" s="248"/>
      <c r="C44" s="249"/>
      <c r="D44" s="247"/>
      <c r="E44" s="250" t="s">
        <v>657</v>
      </c>
      <c r="F44" s="247"/>
      <c r="G44" s="369" t="s">
        <v>658</v>
      </c>
      <c r="H44" s="369"/>
      <c r="I44" s="369"/>
      <c r="J44" s="369"/>
      <c r="K44" s="245"/>
    </row>
    <row r="45" spans="2:11" s="1" customFormat="1" ht="15" customHeight="1">
      <c r="B45" s="248"/>
      <c r="C45" s="249"/>
      <c r="D45" s="247"/>
      <c r="E45" s="250" t="s">
        <v>112</v>
      </c>
      <c r="F45" s="247"/>
      <c r="G45" s="369" t="s">
        <v>659</v>
      </c>
      <c r="H45" s="369"/>
      <c r="I45" s="369"/>
      <c r="J45" s="369"/>
      <c r="K45" s="245"/>
    </row>
    <row r="46" spans="2:11" s="1" customFormat="1" ht="12.75" customHeight="1">
      <c r="B46" s="248"/>
      <c r="C46" s="249"/>
      <c r="D46" s="247"/>
      <c r="E46" s="247"/>
      <c r="F46" s="247"/>
      <c r="G46" s="247"/>
      <c r="H46" s="247"/>
      <c r="I46" s="247"/>
      <c r="J46" s="247"/>
      <c r="K46" s="245"/>
    </row>
    <row r="47" spans="2:11" s="1" customFormat="1" ht="15" customHeight="1">
      <c r="B47" s="248"/>
      <c r="C47" s="249"/>
      <c r="D47" s="369" t="s">
        <v>660</v>
      </c>
      <c r="E47" s="369"/>
      <c r="F47" s="369"/>
      <c r="G47" s="369"/>
      <c r="H47" s="369"/>
      <c r="I47" s="369"/>
      <c r="J47" s="369"/>
      <c r="K47" s="245"/>
    </row>
    <row r="48" spans="2:11" s="1" customFormat="1" ht="15" customHeight="1">
      <c r="B48" s="248"/>
      <c r="C48" s="249"/>
      <c r="D48" s="249"/>
      <c r="E48" s="369" t="s">
        <v>661</v>
      </c>
      <c r="F48" s="369"/>
      <c r="G48" s="369"/>
      <c r="H48" s="369"/>
      <c r="I48" s="369"/>
      <c r="J48" s="369"/>
      <c r="K48" s="245"/>
    </row>
    <row r="49" spans="2:11" s="1" customFormat="1" ht="15" customHeight="1">
      <c r="B49" s="248"/>
      <c r="C49" s="249"/>
      <c r="D49" s="249"/>
      <c r="E49" s="369" t="s">
        <v>662</v>
      </c>
      <c r="F49" s="369"/>
      <c r="G49" s="369"/>
      <c r="H49" s="369"/>
      <c r="I49" s="369"/>
      <c r="J49" s="369"/>
      <c r="K49" s="245"/>
    </row>
    <row r="50" spans="2:11" s="1" customFormat="1" ht="15" customHeight="1">
      <c r="B50" s="248"/>
      <c r="C50" s="249"/>
      <c r="D50" s="249"/>
      <c r="E50" s="369" t="s">
        <v>663</v>
      </c>
      <c r="F50" s="369"/>
      <c r="G50" s="369"/>
      <c r="H50" s="369"/>
      <c r="I50" s="369"/>
      <c r="J50" s="369"/>
      <c r="K50" s="245"/>
    </row>
    <row r="51" spans="2:11" s="1" customFormat="1" ht="15" customHeight="1">
      <c r="B51" s="248"/>
      <c r="C51" s="249"/>
      <c r="D51" s="369" t="s">
        <v>664</v>
      </c>
      <c r="E51" s="369"/>
      <c r="F51" s="369"/>
      <c r="G51" s="369"/>
      <c r="H51" s="369"/>
      <c r="I51" s="369"/>
      <c r="J51" s="369"/>
      <c r="K51" s="245"/>
    </row>
    <row r="52" spans="2:11" s="1" customFormat="1" ht="25.5" customHeight="1">
      <c r="B52" s="244"/>
      <c r="C52" s="371" t="s">
        <v>665</v>
      </c>
      <c r="D52" s="371"/>
      <c r="E52" s="371"/>
      <c r="F52" s="371"/>
      <c r="G52" s="371"/>
      <c r="H52" s="371"/>
      <c r="I52" s="371"/>
      <c r="J52" s="371"/>
      <c r="K52" s="245"/>
    </row>
    <row r="53" spans="2:11" s="1" customFormat="1" ht="5.25" customHeight="1">
      <c r="B53" s="244"/>
      <c r="C53" s="246"/>
      <c r="D53" s="246"/>
      <c r="E53" s="246"/>
      <c r="F53" s="246"/>
      <c r="G53" s="246"/>
      <c r="H53" s="246"/>
      <c r="I53" s="246"/>
      <c r="J53" s="246"/>
      <c r="K53" s="245"/>
    </row>
    <row r="54" spans="2:11" s="1" customFormat="1" ht="15" customHeight="1">
      <c r="B54" s="244"/>
      <c r="C54" s="369" t="s">
        <v>666</v>
      </c>
      <c r="D54" s="369"/>
      <c r="E54" s="369"/>
      <c r="F54" s="369"/>
      <c r="G54" s="369"/>
      <c r="H54" s="369"/>
      <c r="I54" s="369"/>
      <c r="J54" s="369"/>
      <c r="K54" s="245"/>
    </row>
    <row r="55" spans="2:11" s="1" customFormat="1" ht="15" customHeight="1">
      <c r="B55" s="244"/>
      <c r="C55" s="369" t="s">
        <v>667</v>
      </c>
      <c r="D55" s="369"/>
      <c r="E55" s="369"/>
      <c r="F55" s="369"/>
      <c r="G55" s="369"/>
      <c r="H55" s="369"/>
      <c r="I55" s="369"/>
      <c r="J55" s="369"/>
      <c r="K55" s="245"/>
    </row>
    <row r="56" spans="2:11" s="1" customFormat="1" ht="12.75" customHeight="1">
      <c r="B56" s="244"/>
      <c r="C56" s="247"/>
      <c r="D56" s="247"/>
      <c r="E56" s="247"/>
      <c r="F56" s="247"/>
      <c r="G56" s="247"/>
      <c r="H56" s="247"/>
      <c r="I56" s="247"/>
      <c r="J56" s="247"/>
      <c r="K56" s="245"/>
    </row>
    <row r="57" spans="2:11" s="1" customFormat="1" ht="15" customHeight="1">
      <c r="B57" s="244"/>
      <c r="C57" s="369" t="s">
        <v>668</v>
      </c>
      <c r="D57" s="369"/>
      <c r="E57" s="369"/>
      <c r="F57" s="369"/>
      <c r="G57" s="369"/>
      <c r="H57" s="369"/>
      <c r="I57" s="369"/>
      <c r="J57" s="369"/>
      <c r="K57" s="245"/>
    </row>
    <row r="58" spans="2:11" s="1" customFormat="1" ht="15" customHeight="1">
      <c r="B58" s="244"/>
      <c r="C58" s="249"/>
      <c r="D58" s="369" t="s">
        <v>669</v>
      </c>
      <c r="E58" s="369"/>
      <c r="F58" s="369"/>
      <c r="G58" s="369"/>
      <c r="H58" s="369"/>
      <c r="I58" s="369"/>
      <c r="J58" s="369"/>
      <c r="K58" s="245"/>
    </row>
    <row r="59" spans="2:11" s="1" customFormat="1" ht="15" customHeight="1">
      <c r="B59" s="244"/>
      <c r="C59" s="249"/>
      <c r="D59" s="369" t="s">
        <v>670</v>
      </c>
      <c r="E59" s="369"/>
      <c r="F59" s="369"/>
      <c r="G59" s="369"/>
      <c r="H59" s="369"/>
      <c r="I59" s="369"/>
      <c r="J59" s="369"/>
      <c r="K59" s="245"/>
    </row>
    <row r="60" spans="2:11" s="1" customFormat="1" ht="15" customHeight="1">
      <c r="B60" s="244"/>
      <c r="C60" s="249"/>
      <c r="D60" s="369" t="s">
        <v>671</v>
      </c>
      <c r="E60" s="369"/>
      <c r="F60" s="369"/>
      <c r="G60" s="369"/>
      <c r="H60" s="369"/>
      <c r="I60" s="369"/>
      <c r="J60" s="369"/>
      <c r="K60" s="245"/>
    </row>
    <row r="61" spans="2:11" s="1" customFormat="1" ht="15" customHeight="1">
      <c r="B61" s="244"/>
      <c r="C61" s="249"/>
      <c r="D61" s="369" t="s">
        <v>672</v>
      </c>
      <c r="E61" s="369"/>
      <c r="F61" s="369"/>
      <c r="G61" s="369"/>
      <c r="H61" s="369"/>
      <c r="I61" s="369"/>
      <c r="J61" s="369"/>
      <c r="K61" s="245"/>
    </row>
    <row r="62" spans="2:11" s="1" customFormat="1" ht="15" customHeight="1">
      <c r="B62" s="244"/>
      <c r="C62" s="249"/>
      <c r="D62" s="373" t="s">
        <v>673</v>
      </c>
      <c r="E62" s="373"/>
      <c r="F62" s="373"/>
      <c r="G62" s="373"/>
      <c r="H62" s="373"/>
      <c r="I62" s="373"/>
      <c r="J62" s="373"/>
      <c r="K62" s="245"/>
    </row>
    <row r="63" spans="2:11" s="1" customFormat="1" ht="15" customHeight="1">
      <c r="B63" s="244"/>
      <c r="C63" s="249"/>
      <c r="D63" s="369" t="s">
        <v>674</v>
      </c>
      <c r="E63" s="369"/>
      <c r="F63" s="369"/>
      <c r="G63" s="369"/>
      <c r="H63" s="369"/>
      <c r="I63" s="369"/>
      <c r="J63" s="369"/>
      <c r="K63" s="245"/>
    </row>
    <row r="64" spans="2:11" s="1" customFormat="1" ht="12.75" customHeight="1">
      <c r="B64" s="244"/>
      <c r="C64" s="249"/>
      <c r="D64" s="249"/>
      <c r="E64" s="252"/>
      <c r="F64" s="249"/>
      <c r="G64" s="249"/>
      <c r="H64" s="249"/>
      <c r="I64" s="249"/>
      <c r="J64" s="249"/>
      <c r="K64" s="245"/>
    </row>
    <row r="65" spans="2:11" s="1" customFormat="1" ht="15" customHeight="1">
      <c r="B65" s="244"/>
      <c r="C65" s="249"/>
      <c r="D65" s="369" t="s">
        <v>675</v>
      </c>
      <c r="E65" s="369"/>
      <c r="F65" s="369"/>
      <c r="G65" s="369"/>
      <c r="H65" s="369"/>
      <c r="I65" s="369"/>
      <c r="J65" s="369"/>
      <c r="K65" s="245"/>
    </row>
    <row r="66" spans="2:11" s="1" customFormat="1" ht="15" customHeight="1">
      <c r="B66" s="244"/>
      <c r="C66" s="249"/>
      <c r="D66" s="373" t="s">
        <v>676</v>
      </c>
      <c r="E66" s="373"/>
      <c r="F66" s="373"/>
      <c r="G66" s="373"/>
      <c r="H66" s="373"/>
      <c r="I66" s="373"/>
      <c r="J66" s="373"/>
      <c r="K66" s="245"/>
    </row>
    <row r="67" spans="2:11" s="1" customFormat="1" ht="15" customHeight="1">
      <c r="B67" s="244"/>
      <c r="C67" s="249"/>
      <c r="D67" s="369" t="s">
        <v>677</v>
      </c>
      <c r="E67" s="369"/>
      <c r="F67" s="369"/>
      <c r="G67" s="369"/>
      <c r="H67" s="369"/>
      <c r="I67" s="369"/>
      <c r="J67" s="369"/>
      <c r="K67" s="245"/>
    </row>
    <row r="68" spans="2:11" s="1" customFormat="1" ht="15" customHeight="1">
      <c r="B68" s="244"/>
      <c r="C68" s="249"/>
      <c r="D68" s="369" t="s">
        <v>678</v>
      </c>
      <c r="E68" s="369"/>
      <c r="F68" s="369"/>
      <c r="G68" s="369"/>
      <c r="H68" s="369"/>
      <c r="I68" s="369"/>
      <c r="J68" s="369"/>
      <c r="K68" s="245"/>
    </row>
    <row r="69" spans="2:11" s="1" customFormat="1" ht="15" customHeight="1">
      <c r="B69" s="244"/>
      <c r="C69" s="249"/>
      <c r="D69" s="369" t="s">
        <v>679</v>
      </c>
      <c r="E69" s="369"/>
      <c r="F69" s="369"/>
      <c r="G69" s="369"/>
      <c r="H69" s="369"/>
      <c r="I69" s="369"/>
      <c r="J69" s="369"/>
      <c r="K69" s="245"/>
    </row>
    <row r="70" spans="2:11" s="1" customFormat="1" ht="15" customHeight="1">
      <c r="B70" s="244"/>
      <c r="C70" s="249"/>
      <c r="D70" s="369" t="s">
        <v>680</v>
      </c>
      <c r="E70" s="369"/>
      <c r="F70" s="369"/>
      <c r="G70" s="369"/>
      <c r="H70" s="369"/>
      <c r="I70" s="369"/>
      <c r="J70" s="369"/>
      <c r="K70" s="245"/>
    </row>
    <row r="71" spans="2:11" s="1" customFormat="1" ht="12.75" customHeight="1">
      <c r="B71" s="253"/>
      <c r="C71" s="254"/>
      <c r="D71" s="254"/>
      <c r="E71" s="254"/>
      <c r="F71" s="254"/>
      <c r="G71" s="254"/>
      <c r="H71" s="254"/>
      <c r="I71" s="254"/>
      <c r="J71" s="254"/>
      <c r="K71" s="255"/>
    </row>
    <row r="72" spans="2:11" s="1" customFormat="1" ht="18.75" customHeight="1">
      <c r="B72" s="256"/>
      <c r="C72" s="256"/>
      <c r="D72" s="256"/>
      <c r="E72" s="256"/>
      <c r="F72" s="256"/>
      <c r="G72" s="256"/>
      <c r="H72" s="256"/>
      <c r="I72" s="256"/>
      <c r="J72" s="256"/>
      <c r="K72" s="257"/>
    </row>
    <row r="73" spans="2:11" s="1" customFormat="1" ht="18.75" customHeight="1">
      <c r="B73" s="257"/>
      <c r="C73" s="257"/>
      <c r="D73" s="257"/>
      <c r="E73" s="257"/>
      <c r="F73" s="257"/>
      <c r="G73" s="257"/>
      <c r="H73" s="257"/>
      <c r="I73" s="257"/>
      <c r="J73" s="257"/>
      <c r="K73" s="257"/>
    </row>
    <row r="74" spans="2:11" s="1" customFormat="1" ht="7.5" customHeight="1">
      <c r="B74" s="258"/>
      <c r="C74" s="259"/>
      <c r="D74" s="259"/>
      <c r="E74" s="259"/>
      <c r="F74" s="259"/>
      <c r="G74" s="259"/>
      <c r="H74" s="259"/>
      <c r="I74" s="259"/>
      <c r="J74" s="259"/>
      <c r="K74" s="260"/>
    </row>
    <row r="75" spans="2:11" s="1" customFormat="1" ht="45" customHeight="1">
      <c r="B75" s="261"/>
      <c r="C75" s="372" t="s">
        <v>681</v>
      </c>
      <c r="D75" s="372"/>
      <c r="E75" s="372"/>
      <c r="F75" s="372"/>
      <c r="G75" s="372"/>
      <c r="H75" s="372"/>
      <c r="I75" s="372"/>
      <c r="J75" s="372"/>
      <c r="K75" s="262"/>
    </row>
    <row r="76" spans="2:11" s="1" customFormat="1" ht="17.25" customHeight="1">
      <c r="B76" s="261"/>
      <c r="C76" s="263" t="s">
        <v>682</v>
      </c>
      <c r="D76" s="263"/>
      <c r="E76" s="263"/>
      <c r="F76" s="263" t="s">
        <v>683</v>
      </c>
      <c r="G76" s="264"/>
      <c r="H76" s="263" t="s">
        <v>49</v>
      </c>
      <c r="I76" s="263" t="s">
        <v>52</v>
      </c>
      <c r="J76" s="263" t="s">
        <v>684</v>
      </c>
      <c r="K76" s="262"/>
    </row>
    <row r="77" spans="2:11" s="1" customFormat="1" ht="17.25" customHeight="1">
      <c r="B77" s="261"/>
      <c r="C77" s="265" t="s">
        <v>685</v>
      </c>
      <c r="D77" s="265"/>
      <c r="E77" s="265"/>
      <c r="F77" s="266" t="s">
        <v>686</v>
      </c>
      <c r="G77" s="267"/>
      <c r="H77" s="265"/>
      <c r="I77" s="265"/>
      <c r="J77" s="265" t="s">
        <v>687</v>
      </c>
      <c r="K77" s="262"/>
    </row>
    <row r="78" spans="2:11" s="1" customFormat="1" ht="5.25" customHeight="1">
      <c r="B78" s="261"/>
      <c r="C78" s="268"/>
      <c r="D78" s="268"/>
      <c r="E78" s="268"/>
      <c r="F78" s="268"/>
      <c r="G78" s="269"/>
      <c r="H78" s="268"/>
      <c r="I78" s="268"/>
      <c r="J78" s="268"/>
      <c r="K78" s="262"/>
    </row>
    <row r="79" spans="2:11" s="1" customFormat="1" ht="15" customHeight="1">
      <c r="B79" s="261"/>
      <c r="C79" s="250" t="s">
        <v>48</v>
      </c>
      <c r="D79" s="270"/>
      <c r="E79" s="270"/>
      <c r="F79" s="271" t="s">
        <v>688</v>
      </c>
      <c r="G79" s="272"/>
      <c r="H79" s="250" t="s">
        <v>689</v>
      </c>
      <c r="I79" s="250" t="s">
        <v>690</v>
      </c>
      <c r="J79" s="250">
        <v>20</v>
      </c>
      <c r="K79" s="262"/>
    </row>
    <row r="80" spans="2:11" s="1" customFormat="1" ht="15" customHeight="1">
      <c r="B80" s="261"/>
      <c r="C80" s="250" t="s">
        <v>691</v>
      </c>
      <c r="D80" s="250"/>
      <c r="E80" s="250"/>
      <c r="F80" s="271" t="s">
        <v>688</v>
      </c>
      <c r="G80" s="272"/>
      <c r="H80" s="250" t="s">
        <v>692</v>
      </c>
      <c r="I80" s="250" t="s">
        <v>690</v>
      </c>
      <c r="J80" s="250">
        <v>120</v>
      </c>
      <c r="K80" s="262"/>
    </row>
    <row r="81" spans="2:11" s="1" customFormat="1" ht="15" customHeight="1">
      <c r="B81" s="273"/>
      <c r="C81" s="250" t="s">
        <v>693</v>
      </c>
      <c r="D81" s="250"/>
      <c r="E81" s="250"/>
      <c r="F81" s="271" t="s">
        <v>694</v>
      </c>
      <c r="G81" s="272"/>
      <c r="H81" s="250" t="s">
        <v>695</v>
      </c>
      <c r="I81" s="250" t="s">
        <v>690</v>
      </c>
      <c r="J81" s="250">
        <v>50</v>
      </c>
      <c r="K81" s="262"/>
    </row>
    <row r="82" spans="2:11" s="1" customFormat="1" ht="15" customHeight="1">
      <c r="B82" s="273"/>
      <c r="C82" s="250" t="s">
        <v>696</v>
      </c>
      <c r="D82" s="250"/>
      <c r="E82" s="250"/>
      <c r="F82" s="271" t="s">
        <v>688</v>
      </c>
      <c r="G82" s="272"/>
      <c r="H82" s="250" t="s">
        <v>697</v>
      </c>
      <c r="I82" s="250" t="s">
        <v>698</v>
      </c>
      <c r="J82" s="250"/>
      <c r="K82" s="262"/>
    </row>
    <row r="83" spans="2:11" s="1" customFormat="1" ht="15" customHeight="1">
      <c r="B83" s="273"/>
      <c r="C83" s="274" t="s">
        <v>699</v>
      </c>
      <c r="D83" s="274"/>
      <c r="E83" s="274"/>
      <c r="F83" s="275" t="s">
        <v>694</v>
      </c>
      <c r="G83" s="274"/>
      <c r="H83" s="274" t="s">
        <v>700</v>
      </c>
      <c r="I83" s="274" t="s">
        <v>690</v>
      </c>
      <c r="J83" s="274">
        <v>15</v>
      </c>
      <c r="K83" s="262"/>
    </row>
    <row r="84" spans="2:11" s="1" customFormat="1" ht="15" customHeight="1">
      <c r="B84" s="273"/>
      <c r="C84" s="274" t="s">
        <v>701</v>
      </c>
      <c r="D84" s="274"/>
      <c r="E84" s="274"/>
      <c r="F84" s="275" t="s">
        <v>694</v>
      </c>
      <c r="G84" s="274"/>
      <c r="H84" s="274" t="s">
        <v>702</v>
      </c>
      <c r="I84" s="274" t="s">
        <v>690</v>
      </c>
      <c r="J84" s="274">
        <v>15</v>
      </c>
      <c r="K84" s="262"/>
    </row>
    <row r="85" spans="2:11" s="1" customFormat="1" ht="15" customHeight="1">
      <c r="B85" s="273"/>
      <c r="C85" s="274" t="s">
        <v>703</v>
      </c>
      <c r="D85" s="274"/>
      <c r="E85" s="274"/>
      <c r="F85" s="275" t="s">
        <v>694</v>
      </c>
      <c r="G85" s="274"/>
      <c r="H85" s="274" t="s">
        <v>704</v>
      </c>
      <c r="I85" s="274" t="s">
        <v>690</v>
      </c>
      <c r="J85" s="274">
        <v>20</v>
      </c>
      <c r="K85" s="262"/>
    </row>
    <row r="86" spans="2:11" s="1" customFormat="1" ht="15" customHeight="1">
      <c r="B86" s="273"/>
      <c r="C86" s="274" t="s">
        <v>705</v>
      </c>
      <c r="D86" s="274"/>
      <c r="E86" s="274"/>
      <c r="F86" s="275" t="s">
        <v>694</v>
      </c>
      <c r="G86" s="274"/>
      <c r="H86" s="274" t="s">
        <v>706</v>
      </c>
      <c r="I86" s="274" t="s">
        <v>690</v>
      </c>
      <c r="J86" s="274">
        <v>20</v>
      </c>
      <c r="K86" s="262"/>
    </row>
    <row r="87" spans="2:11" s="1" customFormat="1" ht="15" customHeight="1">
      <c r="B87" s="273"/>
      <c r="C87" s="250" t="s">
        <v>707</v>
      </c>
      <c r="D87" s="250"/>
      <c r="E87" s="250"/>
      <c r="F87" s="271" t="s">
        <v>694</v>
      </c>
      <c r="G87" s="272"/>
      <c r="H87" s="250" t="s">
        <v>708</v>
      </c>
      <c r="I87" s="250" t="s">
        <v>690</v>
      </c>
      <c r="J87" s="250">
        <v>50</v>
      </c>
      <c r="K87" s="262"/>
    </row>
    <row r="88" spans="2:11" s="1" customFormat="1" ht="15" customHeight="1">
      <c r="B88" s="273"/>
      <c r="C88" s="250" t="s">
        <v>709</v>
      </c>
      <c r="D88" s="250"/>
      <c r="E88" s="250"/>
      <c r="F88" s="271" t="s">
        <v>694</v>
      </c>
      <c r="G88" s="272"/>
      <c r="H88" s="250" t="s">
        <v>710</v>
      </c>
      <c r="I88" s="250" t="s">
        <v>690</v>
      </c>
      <c r="J88" s="250">
        <v>20</v>
      </c>
      <c r="K88" s="262"/>
    </row>
    <row r="89" spans="2:11" s="1" customFormat="1" ht="15" customHeight="1">
      <c r="B89" s="273"/>
      <c r="C89" s="250" t="s">
        <v>711</v>
      </c>
      <c r="D89" s="250"/>
      <c r="E89" s="250"/>
      <c r="F89" s="271" t="s">
        <v>694</v>
      </c>
      <c r="G89" s="272"/>
      <c r="H89" s="250" t="s">
        <v>712</v>
      </c>
      <c r="I89" s="250" t="s">
        <v>690</v>
      </c>
      <c r="J89" s="250">
        <v>20</v>
      </c>
      <c r="K89" s="262"/>
    </row>
    <row r="90" spans="2:11" s="1" customFormat="1" ht="15" customHeight="1">
      <c r="B90" s="273"/>
      <c r="C90" s="250" t="s">
        <v>713</v>
      </c>
      <c r="D90" s="250"/>
      <c r="E90" s="250"/>
      <c r="F90" s="271" t="s">
        <v>694</v>
      </c>
      <c r="G90" s="272"/>
      <c r="H90" s="250" t="s">
        <v>714</v>
      </c>
      <c r="I90" s="250" t="s">
        <v>690</v>
      </c>
      <c r="J90" s="250">
        <v>50</v>
      </c>
      <c r="K90" s="262"/>
    </row>
    <row r="91" spans="2:11" s="1" customFormat="1" ht="15" customHeight="1">
      <c r="B91" s="273"/>
      <c r="C91" s="250" t="s">
        <v>715</v>
      </c>
      <c r="D91" s="250"/>
      <c r="E91" s="250"/>
      <c r="F91" s="271" t="s">
        <v>694</v>
      </c>
      <c r="G91" s="272"/>
      <c r="H91" s="250" t="s">
        <v>715</v>
      </c>
      <c r="I91" s="250" t="s">
        <v>690</v>
      </c>
      <c r="J91" s="250">
        <v>50</v>
      </c>
      <c r="K91" s="262"/>
    </row>
    <row r="92" spans="2:11" s="1" customFormat="1" ht="15" customHeight="1">
      <c r="B92" s="273"/>
      <c r="C92" s="250" t="s">
        <v>716</v>
      </c>
      <c r="D92" s="250"/>
      <c r="E92" s="250"/>
      <c r="F92" s="271" t="s">
        <v>694</v>
      </c>
      <c r="G92" s="272"/>
      <c r="H92" s="250" t="s">
        <v>717</v>
      </c>
      <c r="I92" s="250" t="s">
        <v>690</v>
      </c>
      <c r="J92" s="250">
        <v>255</v>
      </c>
      <c r="K92" s="262"/>
    </row>
    <row r="93" spans="2:11" s="1" customFormat="1" ht="15" customHeight="1">
      <c r="B93" s="273"/>
      <c r="C93" s="250" t="s">
        <v>718</v>
      </c>
      <c r="D93" s="250"/>
      <c r="E93" s="250"/>
      <c r="F93" s="271" t="s">
        <v>688</v>
      </c>
      <c r="G93" s="272"/>
      <c r="H93" s="250" t="s">
        <v>719</v>
      </c>
      <c r="I93" s="250" t="s">
        <v>720</v>
      </c>
      <c r="J93" s="250"/>
      <c r="K93" s="262"/>
    </row>
    <row r="94" spans="2:11" s="1" customFormat="1" ht="15" customHeight="1">
      <c r="B94" s="273"/>
      <c r="C94" s="250" t="s">
        <v>721</v>
      </c>
      <c r="D94" s="250"/>
      <c r="E94" s="250"/>
      <c r="F94" s="271" t="s">
        <v>688</v>
      </c>
      <c r="G94" s="272"/>
      <c r="H94" s="250" t="s">
        <v>722</v>
      </c>
      <c r="I94" s="250" t="s">
        <v>723</v>
      </c>
      <c r="J94" s="250"/>
      <c r="K94" s="262"/>
    </row>
    <row r="95" spans="2:11" s="1" customFormat="1" ht="15" customHeight="1">
      <c r="B95" s="273"/>
      <c r="C95" s="250" t="s">
        <v>724</v>
      </c>
      <c r="D95" s="250"/>
      <c r="E95" s="250"/>
      <c r="F95" s="271" t="s">
        <v>688</v>
      </c>
      <c r="G95" s="272"/>
      <c r="H95" s="250" t="s">
        <v>724</v>
      </c>
      <c r="I95" s="250" t="s">
        <v>723</v>
      </c>
      <c r="J95" s="250"/>
      <c r="K95" s="262"/>
    </row>
    <row r="96" spans="2:11" s="1" customFormat="1" ht="15" customHeight="1">
      <c r="B96" s="273"/>
      <c r="C96" s="250" t="s">
        <v>33</v>
      </c>
      <c r="D96" s="250"/>
      <c r="E96" s="250"/>
      <c r="F96" s="271" t="s">
        <v>688</v>
      </c>
      <c r="G96" s="272"/>
      <c r="H96" s="250" t="s">
        <v>725</v>
      </c>
      <c r="I96" s="250" t="s">
        <v>723</v>
      </c>
      <c r="J96" s="250"/>
      <c r="K96" s="262"/>
    </row>
    <row r="97" spans="2:11" s="1" customFormat="1" ht="15" customHeight="1">
      <c r="B97" s="273"/>
      <c r="C97" s="250" t="s">
        <v>43</v>
      </c>
      <c r="D97" s="250"/>
      <c r="E97" s="250"/>
      <c r="F97" s="271" t="s">
        <v>688</v>
      </c>
      <c r="G97" s="272"/>
      <c r="H97" s="250" t="s">
        <v>726</v>
      </c>
      <c r="I97" s="250" t="s">
        <v>723</v>
      </c>
      <c r="J97" s="250"/>
      <c r="K97" s="262"/>
    </row>
    <row r="98" spans="2:11" s="1" customFormat="1" ht="15" customHeight="1">
      <c r="B98" s="276"/>
      <c r="C98" s="277"/>
      <c r="D98" s="277"/>
      <c r="E98" s="277"/>
      <c r="F98" s="277"/>
      <c r="G98" s="277"/>
      <c r="H98" s="277"/>
      <c r="I98" s="277"/>
      <c r="J98" s="277"/>
      <c r="K98" s="278"/>
    </row>
    <row r="99" spans="2:11" s="1" customFormat="1" ht="18.75" customHeight="1">
      <c r="B99" s="279"/>
      <c r="C99" s="280"/>
      <c r="D99" s="280"/>
      <c r="E99" s="280"/>
      <c r="F99" s="280"/>
      <c r="G99" s="280"/>
      <c r="H99" s="280"/>
      <c r="I99" s="280"/>
      <c r="J99" s="280"/>
      <c r="K99" s="279"/>
    </row>
    <row r="100" spans="2:11" s="1" customFormat="1" ht="18.75" customHeight="1">
      <c r="B100" s="257"/>
      <c r="C100" s="257"/>
      <c r="D100" s="257"/>
      <c r="E100" s="257"/>
      <c r="F100" s="257"/>
      <c r="G100" s="257"/>
      <c r="H100" s="257"/>
      <c r="I100" s="257"/>
      <c r="J100" s="257"/>
      <c r="K100" s="257"/>
    </row>
    <row r="101" spans="2:11" s="1" customFormat="1" ht="7.5" customHeight="1">
      <c r="B101" s="258"/>
      <c r="C101" s="259"/>
      <c r="D101" s="259"/>
      <c r="E101" s="259"/>
      <c r="F101" s="259"/>
      <c r="G101" s="259"/>
      <c r="H101" s="259"/>
      <c r="I101" s="259"/>
      <c r="J101" s="259"/>
      <c r="K101" s="260"/>
    </row>
    <row r="102" spans="2:11" s="1" customFormat="1" ht="45" customHeight="1">
      <c r="B102" s="261"/>
      <c r="C102" s="372" t="s">
        <v>727</v>
      </c>
      <c r="D102" s="372"/>
      <c r="E102" s="372"/>
      <c r="F102" s="372"/>
      <c r="G102" s="372"/>
      <c r="H102" s="372"/>
      <c r="I102" s="372"/>
      <c r="J102" s="372"/>
      <c r="K102" s="262"/>
    </row>
    <row r="103" spans="2:11" s="1" customFormat="1" ht="17.25" customHeight="1">
      <c r="B103" s="261"/>
      <c r="C103" s="263" t="s">
        <v>682</v>
      </c>
      <c r="D103" s="263"/>
      <c r="E103" s="263"/>
      <c r="F103" s="263" t="s">
        <v>683</v>
      </c>
      <c r="G103" s="264"/>
      <c r="H103" s="263" t="s">
        <v>49</v>
      </c>
      <c r="I103" s="263" t="s">
        <v>52</v>
      </c>
      <c r="J103" s="263" t="s">
        <v>684</v>
      </c>
      <c r="K103" s="262"/>
    </row>
    <row r="104" spans="2:11" s="1" customFormat="1" ht="17.25" customHeight="1">
      <c r="B104" s="261"/>
      <c r="C104" s="265" t="s">
        <v>685</v>
      </c>
      <c r="D104" s="265"/>
      <c r="E104" s="265"/>
      <c r="F104" s="266" t="s">
        <v>686</v>
      </c>
      <c r="G104" s="267"/>
      <c r="H104" s="265"/>
      <c r="I104" s="265"/>
      <c r="J104" s="265" t="s">
        <v>687</v>
      </c>
      <c r="K104" s="262"/>
    </row>
    <row r="105" spans="2:11" s="1" customFormat="1" ht="5.25" customHeight="1">
      <c r="B105" s="261"/>
      <c r="C105" s="263"/>
      <c r="D105" s="263"/>
      <c r="E105" s="263"/>
      <c r="F105" s="263"/>
      <c r="G105" s="281"/>
      <c r="H105" s="263"/>
      <c r="I105" s="263"/>
      <c r="J105" s="263"/>
      <c r="K105" s="262"/>
    </row>
    <row r="106" spans="2:11" s="1" customFormat="1" ht="15" customHeight="1">
      <c r="B106" s="261"/>
      <c r="C106" s="250" t="s">
        <v>48</v>
      </c>
      <c r="D106" s="270"/>
      <c r="E106" s="270"/>
      <c r="F106" s="271" t="s">
        <v>688</v>
      </c>
      <c r="G106" s="250"/>
      <c r="H106" s="250" t="s">
        <v>728</v>
      </c>
      <c r="I106" s="250" t="s">
        <v>690</v>
      </c>
      <c r="J106" s="250">
        <v>20</v>
      </c>
      <c r="K106" s="262"/>
    </row>
    <row r="107" spans="2:11" s="1" customFormat="1" ht="15" customHeight="1">
      <c r="B107" s="261"/>
      <c r="C107" s="250" t="s">
        <v>691</v>
      </c>
      <c r="D107" s="250"/>
      <c r="E107" s="250"/>
      <c r="F107" s="271" t="s">
        <v>688</v>
      </c>
      <c r="G107" s="250"/>
      <c r="H107" s="250" t="s">
        <v>728</v>
      </c>
      <c r="I107" s="250" t="s">
        <v>690</v>
      </c>
      <c r="J107" s="250">
        <v>120</v>
      </c>
      <c r="K107" s="262"/>
    </row>
    <row r="108" spans="2:11" s="1" customFormat="1" ht="15" customHeight="1">
      <c r="B108" s="273"/>
      <c r="C108" s="250" t="s">
        <v>693</v>
      </c>
      <c r="D108" s="250"/>
      <c r="E108" s="250"/>
      <c r="F108" s="271" t="s">
        <v>694</v>
      </c>
      <c r="G108" s="250"/>
      <c r="H108" s="250" t="s">
        <v>728</v>
      </c>
      <c r="I108" s="250" t="s">
        <v>690</v>
      </c>
      <c r="J108" s="250">
        <v>50</v>
      </c>
      <c r="K108" s="262"/>
    </row>
    <row r="109" spans="2:11" s="1" customFormat="1" ht="15" customHeight="1">
      <c r="B109" s="273"/>
      <c r="C109" s="250" t="s">
        <v>696</v>
      </c>
      <c r="D109" s="250"/>
      <c r="E109" s="250"/>
      <c r="F109" s="271" t="s">
        <v>688</v>
      </c>
      <c r="G109" s="250"/>
      <c r="H109" s="250" t="s">
        <v>728</v>
      </c>
      <c r="I109" s="250" t="s">
        <v>698</v>
      </c>
      <c r="J109" s="250"/>
      <c r="K109" s="262"/>
    </row>
    <row r="110" spans="2:11" s="1" customFormat="1" ht="15" customHeight="1">
      <c r="B110" s="273"/>
      <c r="C110" s="250" t="s">
        <v>707</v>
      </c>
      <c r="D110" s="250"/>
      <c r="E110" s="250"/>
      <c r="F110" s="271" t="s">
        <v>694</v>
      </c>
      <c r="G110" s="250"/>
      <c r="H110" s="250" t="s">
        <v>728</v>
      </c>
      <c r="I110" s="250" t="s">
        <v>690</v>
      </c>
      <c r="J110" s="250">
        <v>50</v>
      </c>
      <c r="K110" s="262"/>
    </row>
    <row r="111" spans="2:11" s="1" customFormat="1" ht="15" customHeight="1">
      <c r="B111" s="273"/>
      <c r="C111" s="250" t="s">
        <v>715</v>
      </c>
      <c r="D111" s="250"/>
      <c r="E111" s="250"/>
      <c r="F111" s="271" t="s">
        <v>694</v>
      </c>
      <c r="G111" s="250"/>
      <c r="H111" s="250" t="s">
        <v>728</v>
      </c>
      <c r="I111" s="250" t="s">
        <v>690</v>
      </c>
      <c r="J111" s="250">
        <v>50</v>
      </c>
      <c r="K111" s="262"/>
    </row>
    <row r="112" spans="2:11" s="1" customFormat="1" ht="15" customHeight="1">
      <c r="B112" s="273"/>
      <c r="C112" s="250" t="s">
        <v>713</v>
      </c>
      <c r="D112" s="250"/>
      <c r="E112" s="250"/>
      <c r="F112" s="271" t="s">
        <v>694</v>
      </c>
      <c r="G112" s="250"/>
      <c r="H112" s="250" t="s">
        <v>728</v>
      </c>
      <c r="I112" s="250" t="s">
        <v>690</v>
      </c>
      <c r="J112" s="250">
        <v>50</v>
      </c>
      <c r="K112" s="262"/>
    </row>
    <row r="113" spans="2:11" s="1" customFormat="1" ht="15" customHeight="1">
      <c r="B113" s="273"/>
      <c r="C113" s="250" t="s">
        <v>48</v>
      </c>
      <c r="D113" s="250"/>
      <c r="E113" s="250"/>
      <c r="F113" s="271" t="s">
        <v>688</v>
      </c>
      <c r="G113" s="250"/>
      <c r="H113" s="250" t="s">
        <v>729</v>
      </c>
      <c r="I113" s="250" t="s">
        <v>690</v>
      </c>
      <c r="J113" s="250">
        <v>20</v>
      </c>
      <c r="K113" s="262"/>
    </row>
    <row r="114" spans="2:11" s="1" customFormat="1" ht="15" customHeight="1">
      <c r="B114" s="273"/>
      <c r="C114" s="250" t="s">
        <v>730</v>
      </c>
      <c r="D114" s="250"/>
      <c r="E114" s="250"/>
      <c r="F114" s="271" t="s">
        <v>688</v>
      </c>
      <c r="G114" s="250"/>
      <c r="H114" s="250" t="s">
        <v>731</v>
      </c>
      <c r="I114" s="250" t="s">
        <v>690</v>
      </c>
      <c r="J114" s="250">
        <v>120</v>
      </c>
      <c r="K114" s="262"/>
    </row>
    <row r="115" spans="2:11" s="1" customFormat="1" ht="15" customHeight="1">
      <c r="B115" s="273"/>
      <c r="C115" s="250" t="s">
        <v>33</v>
      </c>
      <c r="D115" s="250"/>
      <c r="E115" s="250"/>
      <c r="F115" s="271" t="s">
        <v>688</v>
      </c>
      <c r="G115" s="250"/>
      <c r="H115" s="250" t="s">
        <v>732</v>
      </c>
      <c r="I115" s="250" t="s">
        <v>723</v>
      </c>
      <c r="J115" s="250"/>
      <c r="K115" s="262"/>
    </row>
    <row r="116" spans="2:11" s="1" customFormat="1" ht="15" customHeight="1">
      <c r="B116" s="273"/>
      <c r="C116" s="250" t="s">
        <v>43</v>
      </c>
      <c r="D116" s="250"/>
      <c r="E116" s="250"/>
      <c r="F116" s="271" t="s">
        <v>688</v>
      </c>
      <c r="G116" s="250"/>
      <c r="H116" s="250" t="s">
        <v>733</v>
      </c>
      <c r="I116" s="250" t="s">
        <v>723</v>
      </c>
      <c r="J116" s="250"/>
      <c r="K116" s="262"/>
    </row>
    <row r="117" spans="2:11" s="1" customFormat="1" ht="15" customHeight="1">
      <c r="B117" s="273"/>
      <c r="C117" s="250" t="s">
        <v>52</v>
      </c>
      <c r="D117" s="250"/>
      <c r="E117" s="250"/>
      <c r="F117" s="271" t="s">
        <v>688</v>
      </c>
      <c r="G117" s="250"/>
      <c r="H117" s="250" t="s">
        <v>734</v>
      </c>
      <c r="I117" s="250" t="s">
        <v>735</v>
      </c>
      <c r="J117" s="250"/>
      <c r="K117" s="262"/>
    </row>
    <row r="118" spans="2:11" s="1" customFormat="1" ht="15" customHeight="1">
      <c r="B118" s="276"/>
      <c r="C118" s="282"/>
      <c r="D118" s="282"/>
      <c r="E118" s="282"/>
      <c r="F118" s="282"/>
      <c r="G118" s="282"/>
      <c r="H118" s="282"/>
      <c r="I118" s="282"/>
      <c r="J118" s="282"/>
      <c r="K118" s="278"/>
    </row>
    <row r="119" spans="2:11" s="1" customFormat="1" ht="18.75" customHeight="1">
      <c r="B119" s="283"/>
      <c r="C119" s="284"/>
      <c r="D119" s="284"/>
      <c r="E119" s="284"/>
      <c r="F119" s="285"/>
      <c r="G119" s="284"/>
      <c r="H119" s="284"/>
      <c r="I119" s="284"/>
      <c r="J119" s="284"/>
      <c r="K119" s="283"/>
    </row>
    <row r="120" spans="2:11" s="1" customFormat="1" ht="18.75" customHeight="1">
      <c r="B120" s="257"/>
      <c r="C120" s="257"/>
      <c r="D120" s="257"/>
      <c r="E120" s="257"/>
      <c r="F120" s="257"/>
      <c r="G120" s="257"/>
      <c r="H120" s="257"/>
      <c r="I120" s="257"/>
      <c r="J120" s="257"/>
      <c r="K120" s="257"/>
    </row>
    <row r="121" spans="2:11" s="1" customFormat="1" ht="7.5" customHeight="1">
      <c r="B121" s="286"/>
      <c r="C121" s="287"/>
      <c r="D121" s="287"/>
      <c r="E121" s="287"/>
      <c r="F121" s="287"/>
      <c r="G121" s="287"/>
      <c r="H121" s="287"/>
      <c r="I121" s="287"/>
      <c r="J121" s="287"/>
      <c r="K121" s="288"/>
    </row>
    <row r="122" spans="2:11" s="1" customFormat="1" ht="45" customHeight="1">
      <c r="B122" s="289"/>
      <c r="C122" s="370" t="s">
        <v>736</v>
      </c>
      <c r="D122" s="370"/>
      <c r="E122" s="370"/>
      <c r="F122" s="370"/>
      <c r="G122" s="370"/>
      <c r="H122" s="370"/>
      <c r="I122" s="370"/>
      <c r="J122" s="370"/>
      <c r="K122" s="290"/>
    </row>
    <row r="123" spans="2:11" s="1" customFormat="1" ht="17.25" customHeight="1">
      <c r="B123" s="291"/>
      <c r="C123" s="263" t="s">
        <v>682</v>
      </c>
      <c r="D123" s="263"/>
      <c r="E123" s="263"/>
      <c r="F123" s="263" t="s">
        <v>683</v>
      </c>
      <c r="G123" s="264"/>
      <c r="H123" s="263" t="s">
        <v>49</v>
      </c>
      <c r="I123" s="263" t="s">
        <v>52</v>
      </c>
      <c r="J123" s="263" t="s">
        <v>684</v>
      </c>
      <c r="K123" s="292"/>
    </row>
    <row r="124" spans="2:11" s="1" customFormat="1" ht="17.25" customHeight="1">
      <c r="B124" s="291"/>
      <c r="C124" s="265" t="s">
        <v>685</v>
      </c>
      <c r="D124" s="265"/>
      <c r="E124" s="265"/>
      <c r="F124" s="266" t="s">
        <v>686</v>
      </c>
      <c r="G124" s="267"/>
      <c r="H124" s="265"/>
      <c r="I124" s="265"/>
      <c r="J124" s="265" t="s">
        <v>687</v>
      </c>
      <c r="K124" s="292"/>
    </row>
    <row r="125" spans="2:11" s="1" customFormat="1" ht="5.25" customHeight="1">
      <c r="B125" s="293"/>
      <c r="C125" s="268"/>
      <c r="D125" s="268"/>
      <c r="E125" s="268"/>
      <c r="F125" s="268"/>
      <c r="G125" s="294"/>
      <c r="H125" s="268"/>
      <c r="I125" s="268"/>
      <c r="J125" s="268"/>
      <c r="K125" s="295"/>
    </row>
    <row r="126" spans="2:11" s="1" customFormat="1" ht="15" customHeight="1">
      <c r="B126" s="293"/>
      <c r="C126" s="250" t="s">
        <v>691</v>
      </c>
      <c r="D126" s="270"/>
      <c r="E126" s="270"/>
      <c r="F126" s="271" t="s">
        <v>688</v>
      </c>
      <c r="G126" s="250"/>
      <c r="H126" s="250" t="s">
        <v>728</v>
      </c>
      <c r="I126" s="250" t="s">
        <v>690</v>
      </c>
      <c r="J126" s="250">
        <v>120</v>
      </c>
      <c r="K126" s="296"/>
    </row>
    <row r="127" spans="2:11" s="1" customFormat="1" ht="15" customHeight="1">
      <c r="B127" s="293"/>
      <c r="C127" s="250" t="s">
        <v>737</v>
      </c>
      <c r="D127" s="250"/>
      <c r="E127" s="250"/>
      <c r="F127" s="271" t="s">
        <v>688</v>
      </c>
      <c r="G127" s="250"/>
      <c r="H127" s="250" t="s">
        <v>738</v>
      </c>
      <c r="I127" s="250" t="s">
        <v>690</v>
      </c>
      <c r="J127" s="250" t="s">
        <v>739</v>
      </c>
      <c r="K127" s="296"/>
    </row>
    <row r="128" spans="2:11" s="1" customFormat="1" ht="15" customHeight="1">
      <c r="B128" s="293"/>
      <c r="C128" s="250" t="s">
        <v>636</v>
      </c>
      <c r="D128" s="250"/>
      <c r="E128" s="250"/>
      <c r="F128" s="271" t="s">
        <v>688</v>
      </c>
      <c r="G128" s="250"/>
      <c r="H128" s="250" t="s">
        <v>740</v>
      </c>
      <c r="I128" s="250" t="s">
        <v>690</v>
      </c>
      <c r="J128" s="250" t="s">
        <v>739</v>
      </c>
      <c r="K128" s="296"/>
    </row>
    <row r="129" spans="2:11" s="1" customFormat="1" ht="15" customHeight="1">
      <c r="B129" s="293"/>
      <c r="C129" s="250" t="s">
        <v>699</v>
      </c>
      <c r="D129" s="250"/>
      <c r="E129" s="250"/>
      <c r="F129" s="271" t="s">
        <v>694</v>
      </c>
      <c r="G129" s="250"/>
      <c r="H129" s="250" t="s">
        <v>700</v>
      </c>
      <c r="I129" s="250" t="s">
        <v>690</v>
      </c>
      <c r="J129" s="250">
        <v>15</v>
      </c>
      <c r="K129" s="296"/>
    </row>
    <row r="130" spans="2:11" s="1" customFormat="1" ht="15" customHeight="1">
      <c r="B130" s="293"/>
      <c r="C130" s="274" t="s">
        <v>701</v>
      </c>
      <c r="D130" s="274"/>
      <c r="E130" s="274"/>
      <c r="F130" s="275" t="s">
        <v>694</v>
      </c>
      <c r="G130" s="274"/>
      <c r="H130" s="274" t="s">
        <v>702</v>
      </c>
      <c r="I130" s="274" t="s">
        <v>690</v>
      </c>
      <c r="J130" s="274">
        <v>15</v>
      </c>
      <c r="K130" s="296"/>
    </row>
    <row r="131" spans="2:11" s="1" customFormat="1" ht="15" customHeight="1">
      <c r="B131" s="293"/>
      <c r="C131" s="274" t="s">
        <v>703</v>
      </c>
      <c r="D131" s="274"/>
      <c r="E131" s="274"/>
      <c r="F131" s="275" t="s">
        <v>694</v>
      </c>
      <c r="G131" s="274"/>
      <c r="H131" s="274" t="s">
        <v>704</v>
      </c>
      <c r="I131" s="274" t="s">
        <v>690</v>
      </c>
      <c r="J131" s="274">
        <v>20</v>
      </c>
      <c r="K131" s="296"/>
    </row>
    <row r="132" spans="2:11" s="1" customFormat="1" ht="15" customHeight="1">
      <c r="B132" s="293"/>
      <c r="C132" s="274" t="s">
        <v>705</v>
      </c>
      <c r="D132" s="274"/>
      <c r="E132" s="274"/>
      <c r="F132" s="275" t="s">
        <v>694</v>
      </c>
      <c r="G132" s="274"/>
      <c r="H132" s="274" t="s">
        <v>706</v>
      </c>
      <c r="I132" s="274" t="s">
        <v>690</v>
      </c>
      <c r="J132" s="274">
        <v>20</v>
      </c>
      <c r="K132" s="296"/>
    </row>
    <row r="133" spans="2:11" s="1" customFormat="1" ht="15" customHeight="1">
      <c r="B133" s="293"/>
      <c r="C133" s="250" t="s">
        <v>693</v>
      </c>
      <c r="D133" s="250"/>
      <c r="E133" s="250"/>
      <c r="F133" s="271" t="s">
        <v>694</v>
      </c>
      <c r="G133" s="250"/>
      <c r="H133" s="250" t="s">
        <v>728</v>
      </c>
      <c r="I133" s="250" t="s">
        <v>690</v>
      </c>
      <c r="J133" s="250">
        <v>50</v>
      </c>
      <c r="K133" s="296"/>
    </row>
    <row r="134" spans="2:11" s="1" customFormat="1" ht="15" customHeight="1">
      <c r="B134" s="293"/>
      <c r="C134" s="250" t="s">
        <v>707</v>
      </c>
      <c r="D134" s="250"/>
      <c r="E134" s="250"/>
      <c r="F134" s="271" t="s">
        <v>694</v>
      </c>
      <c r="G134" s="250"/>
      <c r="H134" s="250" t="s">
        <v>728</v>
      </c>
      <c r="I134" s="250" t="s">
        <v>690</v>
      </c>
      <c r="J134" s="250">
        <v>50</v>
      </c>
      <c r="K134" s="296"/>
    </row>
    <row r="135" spans="2:11" s="1" customFormat="1" ht="15" customHeight="1">
      <c r="B135" s="293"/>
      <c r="C135" s="250" t="s">
        <v>713</v>
      </c>
      <c r="D135" s="250"/>
      <c r="E135" s="250"/>
      <c r="F135" s="271" t="s">
        <v>694</v>
      </c>
      <c r="G135" s="250"/>
      <c r="H135" s="250" t="s">
        <v>728</v>
      </c>
      <c r="I135" s="250" t="s">
        <v>690</v>
      </c>
      <c r="J135" s="250">
        <v>50</v>
      </c>
      <c r="K135" s="296"/>
    </row>
    <row r="136" spans="2:11" s="1" customFormat="1" ht="15" customHeight="1">
      <c r="B136" s="293"/>
      <c r="C136" s="250" t="s">
        <v>715</v>
      </c>
      <c r="D136" s="250"/>
      <c r="E136" s="250"/>
      <c r="F136" s="271" t="s">
        <v>694</v>
      </c>
      <c r="G136" s="250"/>
      <c r="H136" s="250" t="s">
        <v>728</v>
      </c>
      <c r="I136" s="250" t="s">
        <v>690</v>
      </c>
      <c r="J136" s="250">
        <v>50</v>
      </c>
      <c r="K136" s="296"/>
    </row>
    <row r="137" spans="2:11" s="1" customFormat="1" ht="15" customHeight="1">
      <c r="B137" s="293"/>
      <c r="C137" s="250" t="s">
        <v>716</v>
      </c>
      <c r="D137" s="250"/>
      <c r="E137" s="250"/>
      <c r="F137" s="271" t="s">
        <v>694</v>
      </c>
      <c r="G137" s="250"/>
      <c r="H137" s="250" t="s">
        <v>741</v>
      </c>
      <c r="I137" s="250" t="s">
        <v>690</v>
      </c>
      <c r="J137" s="250">
        <v>255</v>
      </c>
      <c r="K137" s="296"/>
    </row>
    <row r="138" spans="2:11" s="1" customFormat="1" ht="15" customHeight="1">
      <c r="B138" s="293"/>
      <c r="C138" s="250" t="s">
        <v>718</v>
      </c>
      <c r="D138" s="250"/>
      <c r="E138" s="250"/>
      <c r="F138" s="271" t="s">
        <v>688</v>
      </c>
      <c r="G138" s="250"/>
      <c r="H138" s="250" t="s">
        <v>742</v>
      </c>
      <c r="I138" s="250" t="s">
        <v>720</v>
      </c>
      <c r="J138" s="250"/>
      <c r="K138" s="296"/>
    </row>
    <row r="139" spans="2:11" s="1" customFormat="1" ht="15" customHeight="1">
      <c r="B139" s="293"/>
      <c r="C139" s="250" t="s">
        <v>721</v>
      </c>
      <c r="D139" s="250"/>
      <c r="E139" s="250"/>
      <c r="F139" s="271" t="s">
        <v>688</v>
      </c>
      <c r="G139" s="250"/>
      <c r="H139" s="250" t="s">
        <v>743</v>
      </c>
      <c r="I139" s="250" t="s">
        <v>723</v>
      </c>
      <c r="J139" s="250"/>
      <c r="K139" s="296"/>
    </row>
    <row r="140" spans="2:11" s="1" customFormat="1" ht="15" customHeight="1">
      <c r="B140" s="293"/>
      <c r="C140" s="250" t="s">
        <v>724</v>
      </c>
      <c r="D140" s="250"/>
      <c r="E140" s="250"/>
      <c r="F140" s="271" t="s">
        <v>688</v>
      </c>
      <c r="G140" s="250"/>
      <c r="H140" s="250" t="s">
        <v>724</v>
      </c>
      <c r="I140" s="250" t="s">
        <v>723</v>
      </c>
      <c r="J140" s="250"/>
      <c r="K140" s="296"/>
    </row>
    <row r="141" spans="2:11" s="1" customFormat="1" ht="15" customHeight="1">
      <c r="B141" s="293"/>
      <c r="C141" s="250" t="s">
        <v>33</v>
      </c>
      <c r="D141" s="250"/>
      <c r="E141" s="250"/>
      <c r="F141" s="271" t="s">
        <v>688</v>
      </c>
      <c r="G141" s="250"/>
      <c r="H141" s="250" t="s">
        <v>744</v>
      </c>
      <c r="I141" s="250" t="s">
        <v>723</v>
      </c>
      <c r="J141" s="250"/>
      <c r="K141" s="296"/>
    </row>
    <row r="142" spans="2:11" s="1" customFormat="1" ht="15" customHeight="1">
      <c r="B142" s="293"/>
      <c r="C142" s="250" t="s">
        <v>745</v>
      </c>
      <c r="D142" s="250"/>
      <c r="E142" s="250"/>
      <c r="F142" s="271" t="s">
        <v>688</v>
      </c>
      <c r="G142" s="250"/>
      <c r="H142" s="250" t="s">
        <v>746</v>
      </c>
      <c r="I142" s="250" t="s">
        <v>723</v>
      </c>
      <c r="J142" s="250"/>
      <c r="K142" s="296"/>
    </row>
    <row r="143" spans="2:11" s="1" customFormat="1" ht="15" customHeight="1">
      <c r="B143" s="297"/>
      <c r="C143" s="298"/>
      <c r="D143" s="298"/>
      <c r="E143" s="298"/>
      <c r="F143" s="298"/>
      <c r="G143" s="298"/>
      <c r="H143" s="298"/>
      <c r="I143" s="298"/>
      <c r="J143" s="298"/>
      <c r="K143" s="299"/>
    </row>
    <row r="144" spans="2:11" s="1" customFormat="1" ht="18.75" customHeight="1">
      <c r="B144" s="284"/>
      <c r="C144" s="284"/>
      <c r="D144" s="284"/>
      <c r="E144" s="284"/>
      <c r="F144" s="285"/>
      <c r="G144" s="284"/>
      <c r="H144" s="284"/>
      <c r="I144" s="284"/>
      <c r="J144" s="284"/>
      <c r="K144" s="284"/>
    </row>
    <row r="145" spans="2:11" s="1" customFormat="1" ht="18.75" customHeight="1">
      <c r="B145" s="257"/>
      <c r="C145" s="257"/>
      <c r="D145" s="257"/>
      <c r="E145" s="257"/>
      <c r="F145" s="257"/>
      <c r="G145" s="257"/>
      <c r="H145" s="257"/>
      <c r="I145" s="257"/>
      <c r="J145" s="257"/>
      <c r="K145" s="257"/>
    </row>
    <row r="146" spans="2:11" s="1" customFormat="1" ht="7.5" customHeight="1">
      <c r="B146" s="258"/>
      <c r="C146" s="259"/>
      <c r="D146" s="259"/>
      <c r="E146" s="259"/>
      <c r="F146" s="259"/>
      <c r="G146" s="259"/>
      <c r="H146" s="259"/>
      <c r="I146" s="259"/>
      <c r="J146" s="259"/>
      <c r="K146" s="260"/>
    </row>
    <row r="147" spans="2:11" s="1" customFormat="1" ht="45" customHeight="1">
      <c r="B147" s="261"/>
      <c r="C147" s="372" t="s">
        <v>747</v>
      </c>
      <c r="D147" s="372"/>
      <c r="E147" s="372"/>
      <c r="F147" s="372"/>
      <c r="G147" s="372"/>
      <c r="H147" s="372"/>
      <c r="I147" s="372"/>
      <c r="J147" s="372"/>
      <c r="K147" s="262"/>
    </row>
    <row r="148" spans="2:11" s="1" customFormat="1" ht="17.25" customHeight="1">
      <c r="B148" s="261"/>
      <c r="C148" s="263" t="s">
        <v>682</v>
      </c>
      <c r="D148" s="263"/>
      <c r="E148" s="263"/>
      <c r="F148" s="263" t="s">
        <v>683</v>
      </c>
      <c r="G148" s="264"/>
      <c r="H148" s="263" t="s">
        <v>49</v>
      </c>
      <c r="I148" s="263" t="s">
        <v>52</v>
      </c>
      <c r="J148" s="263" t="s">
        <v>684</v>
      </c>
      <c r="K148" s="262"/>
    </row>
    <row r="149" spans="2:11" s="1" customFormat="1" ht="17.25" customHeight="1">
      <c r="B149" s="261"/>
      <c r="C149" s="265" t="s">
        <v>685</v>
      </c>
      <c r="D149" s="265"/>
      <c r="E149" s="265"/>
      <c r="F149" s="266" t="s">
        <v>686</v>
      </c>
      <c r="G149" s="267"/>
      <c r="H149" s="265"/>
      <c r="I149" s="265"/>
      <c r="J149" s="265" t="s">
        <v>687</v>
      </c>
      <c r="K149" s="262"/>
    </row>
    <row r="150" spans="2:11" s="1" customFormat="1" ht="5.25" customHeight="1">
      <c r="B150" s="273"/>
      <c r="C150" s="268"/>
      <c r="D150" s="268"/>
      <c r="E150" s="268"/>
      <c r="F150" s="268"/>
      <c r="G150" s="269"/>
      <c r="H150" s="268"/>
      <c r="I150" s="268"/>
      <c r="J150" s="268"/>
      <c r="K150" s="296"/>
    </row>
    <row r="151" spans="2:11" s="1" customFormat="1" ht="15" customHeight="1">
      <c r="B151" s="273"/>
      <c r="C151" s="300" t="s">
        <v>691</v>
      </c>
      <c r="D151" s="250"/>
      <c r="E151" s="250"/>
      <c r="F151" s="301" t="s">
        <v>688</v>
      </c>
      <c r="G151" s="250"/>
      <c r="H151" s="300" t="s">
        <v>728</v>
      </c>
      <c r="I151" s="300" t="s">
        <v>690</v>
      </c>
      <c r="J151" s="300">
        <v>120</v>
      </c>
      <c r="K151" s="296"/>
    </row>
    <row r="152" spans="2:11" s="1" customFormat="1" ht="15" customHeight="1">
      <c r="B152" s="273"/>
      <c r="C152" s="300" t="s">
        <v>737</v>
      </c>
      <c r="D152" s="250"/>
      <c r="E152" s="250"/>
      <c r="F152" s="301" t="s">
        <v>688</v>
      </c>
      <c r="G152" s="250"/>
      <c r="H152" s="300" t="s">
        <v>748</v>
      </c>
      <c r="I152" s="300" t="s">
        <v>690</v>
      </c>
      <c r="J152" s="300" t="s">
        <v>739</v>
      </c>
      <c r="K152" s="296"/>
    </row>
    <row r="153" spans="2:11" s="1" customFormat="1" ht="15" customHeight="1">
      <c r="B153" s="273"/>
      <c r="C153" s="300" t="s">
        <v>636</v>
      </c>
      <c r="D153" s="250"/>
      <c r="E153" s="250"/>
      <c r="F153" s="301" t="s">
        <v>688</v>
      </c>
      <c r="G153" s="250"/>
      <c r="H153" s="300" t="s">
        <v>749</v>
      </c>
      <c r="I153" s="300" t="s">
        <v>690</v>
      </c>
      <c r="J153" s="300" t="s">
        <v>739</v>
      </c>
      <c r="K153" s="296"/>
    </row>
    <row r="154" spans="2:11" s="1" customFormat="1" ht="15" customHeight="1">
      <c r="B154" s="273"/>
      <c r="C154" s="300" t="s">
        <v>693</v>
      </c>
      <c r="D154" s="250"/>
      <c r="E154" s="250"/>
      <c r="F154" s="301" t="s">
        <v>694</v>
      </c>
      <c r="G154" s="250"/>
      <c r="H154" s="300" t="s">
        <v>728</v>
      </c>
      <c r="I154" s="300" t="s">
        <v>690</v>
      </c>
      <c r="J154" s="300">
        <v>50</v>
      </c>
      <c r="K154" s="296"/>
    </row>
    <row r="155" spans="2:11" s="1" customFormat="1" ht="15" customHeight="1">
      <c r="B155" s="273"/>
      <c r="C155" s="300" t="s">
        <v>696</v>
      </c>
      <c r="D155" s="250"/>
      <c r="E155" s="250"/>
      <c r="F155" s="301" t="s">
        <v>688</v>
      </c>
      <c r="G155" s="250"/>
      <c r="H155" s="300" t="s">
        <v>728</v>
      </c>
      <c r="I155" s="300" t="s">
        <v>698</v>
      </c>
      <c r="J155" s="300"/>
      <c r="K155" s="296"/>
    </row>
    <row r="156" spans="2:11" s="1" customFormat="1" ht="15" customHeight="1">
      <c r="B156" s="273"/>
      <c r="C156" s="300" t="s">
        <v>707</v>
      </c>
      <c r="D156" s="250"/>
      <c r="E156" s="250"/>
      <c r="F156" s="301" t="s">
        <v>694</v>
      </c>
      <c r="G156" s="250"/>
      <c r="H156" s="300" t="s">
        <v>728</v>
      </c>
      <c r="I156" s="300" t="s">
        <v>690</v>
      </c>
      <c r="J156" s="300">
        <v>50</v>
      </c>
      <c r="K156" s="296"/>
    </row>
    <row r="157" spans="2:11" s="1" customFormat="1" ht="15" customHeight="1">
      <c r="B157" s="273"/>
      <c r="C157" s="300" t="s">
        <v>715</v>
      </c>
      <c r="D157" s="250"/>
      <c r="E157" s="250"/>
      <c r="F157" s="301" t="s">
        <v>694</v>
      </c>
      <c r="G157" s="250"/>
      <c r="H157" s="300" t="s">
        <v>728</v>
      </c>
      <c r="I157" s="300" t="s">
        <v>690</v>
      </c>
      <c r="J157" s="300">
        <v>50</v>
      </c>
      <c r="K157" s="296"/>
    </row>
    <row r="158" spans="2:11" s="1" customFormat="1" ht="15" customHeight="1">
      <c r="B158" s="273"/>
      <c r="C158" s="300" t="s">
        <v>713</v>
      </c>
      <c r="D158" s="250"/>
      <c r="E158" s="250"/>
      <c r="F158" s="301" t="s">
        <v>694</v>
      </c>
      <c r="G158" s="250"/>
      <c r="H158" s="300" t="s">
        <v>728</v>
      </c>
      <c r="I158" s="300" t="s">
        <v>690</v>
      </c>
      <c r="J158" s="300">
        <v>50</v>
      </c>
      <c r="K158" s="296"/>
    </row>
    <row r="159" spans="2:11" s="1" customFormat="1" ht="15" customHeight="1">
      <c r="B159" s="273"/>
      <c r="C159" s="300" t="s">
        <v>103</v>
      </c>
      <c r="D159" s="250"/>
      <c r="E159" s="250"/>
      <c r="F159" s="301" t="s">
        <v>688</v>
      </c>
      <c r="G159" s="250"/>
      <c r="H159" s="300" t="s">
        <v>750</v>
      </c>
      <c r="I159" s="300" t="s">
        <v>690</v>
      </c>
      <c r="J159" s="300" t="s">
        <v>751</v>
      </c>
      <c r="K159" s="296"/>
    </row>
    <row r="160" spans="2:11" s="1" customFormat="1" ht="15" customHeight="1">
      <c r="B160" s="273"/>
      <c r="C160" s="300" t="s">
        <v>752</v>
      </c>
      <c r="D160" s="250"/>
      <c r="E160" s="250"/>
      <c r="F160" s="301" t="s">
        <v>688</v>
      </c>
      <c r="G160" s="250"/>
      <c r="H160" s="300" t="s">
        <v>753</v>
      </c>
      <c r="I160" s="300" t="s">
        <v>723</v>
      </c>
      <c r="J160" s="300"/>
      <c r="K160" s="296"/>
    </row>
    <row r="161" spans="2:11" s="1" customFormat="1" ht="15" customHeight="1">
      <c r="B161" s="302"/>
      <c r="C161" s="282"/>
      <c r="D161" s="282"/>
      <c r="E161" s="282"/>
      <c r="F161" s="282"/>
      <c r="G161" s="282"/>
      <c r="H161" s="282"/>
      <c r="I161" s="282"/>
      <c r="J161" s="282"/>
      <c r="K161" s="303"/>
    </row>
    <row r="162" spans="2:11" s="1" customFormat="1" ht="18.75" customHeight="1">
      <c r="B162" s="284"/>
      <c r="C162" s="294"/>
      <c r="D162" s="294"/>
      <c r="E162" s="294"/>
      <c r="F162" s="304"/>
      <c r="G162" s="294"/>
      <c r="H162" s="294"/>
      <c r="I162" s="294"/>
      <c r="J162" s="294"/>
      <c r="K162" s="284"/>
    </row>
    <row r="163" spans="2:11" s="1" customFormat="1" ht="18.75" customHeight="1">
      <c r="B163" s="257"/>
      <c r="C163" s="257"/>
      <c r="D163" s="257"/>
      <c r="E163" s="257"/>
      <c r="F163" s="257"/>
      <c r="G163" s="257"/>
      <c r="H163" s="257"/>
      <c r="I163" s="257"/>
      <c r="J163" s="257"/>
      <c r="K163" s="257"/>
    </row>
    <row r="164" spans="2:11" s="1" customFormat="1" ht="7.5" customHeight="1">
      <c r="B164" s="239"/>
      <c r="C164" s="240"/>
      <c r="D164" s="240"/>
      <c r="E164" s="240"/>
      <c r="F164" s="240"/>
      <c r="G164" s="240"/>
      <c r="H164" s="240"/>
      <c r="I164" s="240"/>
      <c r="J164" s="240"/>
      <c r="K164" s="241"/>
    </row>
    <row r="165" spans="2:11" s="1" customFormat="1" ht="45" customHeight="1">
      <c r="B165" s="242"/>
      <c r="C165" s="370" t="s">
        <v>754</v>
      </c>
      <c r="D165" s="370"/>
      <c r="E165" s="370"/>
      <c r="F165" s="370"/>
      <c r="G165" s="370"/>
      <c r="H165" s="370"/>
      <c r="I165" s="370"/>
      <c r="J165" s="370"/>
      <c r="K165" s="243"/>
    </row>
    <row r="166" spans="2:11" s="1" customFormat="1" ht="17.25" customHeight="1">
      <c r="B166" s="242"/>
      <c r="C166" s="263" t="s">
        <v>682</v>
      </c>
      <c r="D166" s="263"/>
      <c r="E166" s="263"/>
      <c r="F166" s="263" t="s">
        <v>683</v>
      </c>
      <c r="G166" s="305"/>
      <c r="H166" s="306" t="s">
        <v>49</v>
      </c>
      <c r="I166" s="306" t="s">
        <v>52</v>
      </c>
      <c r="J166" s="263" t="s">
        <v>684</v>
      </c>
      <c r="K166" s="243"/>
    </row>
    <row r="167" spans="2:11" s="1" customFormat="1" ht="17.25" customHeight="1">
      <c r="B167" s="244"/>
      <c r="C167" s="265" t="s">
        <v>685</v>
      </c>
      <c r="D167" s="265"/>
      <c r="E167" s="265"/>
      <c r="F167" s="266" t="s">
        <v>686</v>
      </c>
      <c r="G167" s="307"/>
      <c r="H167" s="308"/>
      <c r="I167" s="308"/>
      <c r="J167" s="265" t="s">
        <v>687</v>
      </c>
      <c r="K167" s="245"/>
    </row>
    <row r="168" spans="2:11" s="1" customFormat="1" ht="5.25" customHeight="1">
      <c r="B168" s="273"/>
      <c r="C168" s="268"/>
      <c r="D168" s="268"/>
      <c r="E168" s="268"/>
      <c r="F168" s="268"/>
      <c r="G168" s="269"/>
      <c r="H168" s="268"/>
      <c r="I168" s="268"/>
      <c r="J168" s="268"/>
      <c r="K168" s="296"/>
    </row>
    <row r="169" spans="2:11" s="1" customFormat="1" ht="15" customHeight="1">
      <c r="B169" s="273"/>
      <c r="C169" s="250" t="s">
        <v>691</v>
      </c>
      <c r="D169" s="250"/>
      <c r="E169" s="250"/>
      <c r="F169" s="271" t="s">
        <v>688</v>
      </c>
      <c r="G169" s="250"/>
      <c r="H169" s="250" t="s">
        <v>728</v>
      </c>
      <c r="I169" s="250" t="s">
        <v>690</v>
      </c>
      <c r="J169" s="250">
        <v>120</v>
      </c>
      <c r="K169" s="296"/>
    </row>
    <row r="170" spans="2:11" s="1" customFormat="1" ht="15" customHeight="1">
      <c r="B170" s="273"/>
      <c r="C170" s="250" t="s">
        <v>737</v>
      </c>
      <c r="D170" s="250"/>
      <c r="E170" s="250"/>
      <c r="F170" s="271" t="s">
        <v>688</v>
      </c>
      <c r="G170" s="250"/>
      <c r="H170" s="250" t="s">
        <v>738</v>
      </c>
      <c r="I170" s="250" t="s">
        <v>690</v>
      </c>
      <c r="J170" s="250" t="s">
        <v>739</v>
      </c>
      <c r="K170" s="296"/>
    </row>
    <row r="171" spans="2:11" s="1" customFormat="1" ht="15" customHeight="1">
      <c r="B171" s="273"/>
      <c r="C171" s="250" t="s">
        <v>636</v>
      </c>
      <c r="D171" s="250"/>
      <c r="E171" s="250"/>
      <c r="F171" s="271" t="s">
        <v>688</v>
      </c>
      <c r="G171" s="250"/>
      <c r="H171" s="250" t="s">
        <v>755</v>
      </c>
      <c r="I171" s="250" t="s">
        <v>690</v>
      </c>
      <c r="J171" s="250" t="s">
        <v>739</v>
      </c>
      <c r="K171" s="296"/>
    </row>
    <row r="172" spans="2:11" s="1" customFormat="1" ht="15" customHeight="1">
      <c r="B172" s="273"/>
      <c r="C172" s="250" t="s">
        <v>693</v>
      </c>
      <c r="D172" s="250"/>
      <c r="E172" s="250"/>
      <c r="F172" s="271" t="s">
        <v>694</v>
      </c>
      <c r="G172" s="250"/>
      <c r="H172" s="250" t="s">
        <v>755</v>
      </c>
      <c r="I172" s="250" t="s">
        <v>690</v>
      </c>
      <c r="J172" s="250">
        <v>50</v>
      </c>
      <c r="K172" s="296"/>
    </row>
    <row r="173" spans="2:11" s="1" customFormat="1" ht="15" customHeight="1">
      <c r="B173" s="273"/>
      <c r="C173" s="250" t="s">
        <v>696</v>
      </c>
      <c r="D173" s="250"/>
      <c r="E173" s="250"/>
      <c r="F173" s="271" t="s">
        <v>688</v>
      </c>
      <c r="G173" s="250"/>
      <c r="H173" s="250" t="s">
        <v>755</v>
      </c>
      <c r="I173" s="250" t="s">
        <v>698</v>
      </c>
      <c r="J173" s="250"/>
      <c r="K173" s="296"/>
    </row>
    <row r="174" spans="2:11" s="1" customFormat="1" ht="15" customHeight="1">
      <c r="B174" s="273"/>
      <c r="C174" s="250" t="s">
        <v>707</v>
      </c>
      <c r="D174" s="250"/>
      <c r="E174" s="250"/>
      <c r="F174" s="271" t="s">
        <v>694</v>
      </c>
      <c r="G174" s="250"/>
      <c r="H174" s="250" t="s">
        <v>755</v>
      </c>
      <c r="I174" s="250" t="s">
        <v>690</v>
      </c>
      <c r="J174" s="250">
        <v>50</v>
      </c>
      <c r="K174" s="296"/>
    </row>
    <row r="175" spans="2:11" s="1" customFormat="1" ht="15" customHeight="1">
      <c r="B175" s="273"/>
      <c r="C175" s="250" t="s">
        <v>715</v>
      </c>
      <c r="D175" s="250"/>
      <c r="E175" s="250"/>
      <c r="F175" s="271" t="s">
        <v>694</v>
      </c>
      <c r="G175" s="250"/>
      <c r="H175" s="250" t="s">
        <v>755</v>
      </c>
      <c r="I175" s="250" t="s">
        <v>690</v>
      </c>
      <c r="J175" s="250">
        <v>50</v>
      </c>
      <c r="K175" s="296"/>
    </row>
    <row r="176" spans="2:11" s="1" customFormat="1" ht="15" customHeight="1">
      <c r="B176" s="273"/>
      <c r="C176" s="250" t="s">
        <v>713</v>
      </c>
      <c r="D176" s="250"/>
      <c r="E176" s="250"/>
      <c r="F176" s="271" t="s">
        <v>694</v>
      </c>
      <c r="G176" s="250"/>
      <c r="H176" s="250" t="s">
        <v>755</v>
      </c>
      <c r="I176" s="250" t="s">
        <v>690</v>
      </c>
      <c r="J176" s="250">
        <v>50</v>
      </c>
      <c r="K176" s="296"/>
    </row>
    <row r="177" spans="2:11" s="1" customFormat="1" ht="15" customHeight="1">
      <c r="B177" s="273"/>
      <c r="C177" s="250" t="s">
        <v>108</v>
      </c>
      <c r="D177" s="250"/>
      <c r="E177" s="250"/>
      <c r="F177" s="271" t="s">
        <v>688</v>
      </c>
      <c r="G177" s="250"/>
      <c r="H177" s="250" t="s">
        <v>756</v>
      </c>
      <c r="I177" s="250" t="s">
        <v>757</v>
      </c>
      <c r="J177" s="250"/>
      <c r="K177" s="296"/>
    </row>
    <row r="178" spans="2:11" s="1" customFormat="1" ht="15" customHeight="1">
      <c r="B178" s="273"/>
      <c r="C178" s="250" t="s">
        <v>52</v>
      </c>
      <c r="D178" s="250"/>
      <c r="E178" s="250"/>
      <c r="F178" s="271" t="s">
        <v>688</v>
      </c>
      <c r="G178" s="250"/>
      <c r="H178" s="250" t="s">
        <v>758</v>
      </c>
      <c r="I178" s="250" t="s">
        <v>759</v>
      </c>
      <c r="J178" s="250">
        <v>1</v>
      </c>
      <c r="K178" s="296"/>
    </row>
    <row r="179" spans="2:11" s="1" customFormat="1" ht="15" customHeight="1">
      <c r="B179" s="273"/>
      <c r="C179" s="250" t="s">
        <v>48</v>
      </c>
      <c r="D179" s="250"/>
      <c r="E179" s="250"/>
      <c r="F179" s="271" t="s">
        <v>688</v>
      </c>
      <c r="G179" s="250"/>
      <c r="H179" s="250" t="s">
        <v>760</v>
      </c>
      <c r="I179" s="250" t="s">
        <v>690</v>
      </c>
      <c r="J179" s="250">
        <v>20</v>
      </c>
      <c r="K179" s="296"/>
    </row>
    <row r="180" spans="2:11" s="1" customFormat="1" ht="15" customHeight="1">
      <c r="B180" s="273"/>
      <c r="C180" s="250" t="s">
        <v>49</v>
      </c>
      <c r="D180" s="250"/>
      <c r="E180" s="250"/>
      <c r="F180" s="271" t="s">
        <v>688</v>
      </c>
      <c r="G180" s="250"/>
      <c r="H180" s="250" t="s">
        <v>761</v>
      </c>
      <c r="I180" s="250" t="s">
        <v>690</v>
      </c>
      <c r="J180" s="250">
        <v>255</v>
      </c>
      <c r="K180" s="296"/>
    </row>
    <row r="181" spans="2:11" s="1" customFormat="1" ht="15" customHeight="1">
      <c r="B181" s="273"/>
      <c r="C181" s="250" t="s">
        <v>109</v>
      </c>
      <c r="D181" s="250"/>
      <c r="E181" s="250"/>
      <c r="F181" s="271" t="s">
        <v>688</v>
      </c>
      <c r="G181" s="250"/>
      <c r="H181" s="250" t="s">
        <v>652</v>
      </c>
      <c r="I181" s="250" t="s">
        <v>690</v>
      </c>
      <c r="J181" s="250">
        <v>10</v>
      </c>
      <c r="K181" s="296"/>
    </row>
    <row r="182" spans="2:11" s="1" customFormat="1" ht="15" customHeight="1">
      <c r="B182" s="273"/>
      <c r="C182" s="250" t="s">
        <v>110</v>
      </c>
      <c r="D182" s="250"/>
      <c r="E182" s="250"/>
      <c r="F182" s="271" t="s">
        <v>688</v>
      </c>
      <c r="G182" s="250"/>
      <c r="H182" s="250" t="s">
        <v>762</v>
      </c>
      <c r="I182" s="250" t="s">
        <v>723</v>
      </c>
      <c r="J182" s="250"/>
      <c r="K182" s="296"/>
    </row>
    <row r="183" spans="2:11" s="1" customFormat="1" ht="15" customHeight="1">
      <c r="B183" s="273"/>
      <c r="C183" s="250" t="s">
        <v>763</v>
      </c>
      <c r="D183" s="250"/>
      <c r="E183" s="250"/>
      <c r="F183" s="271" t="s">
        <v>688</v>
      </c>
      <c r="G183" s="250"/>
      <c r="H183" s="250" t="s">
        <v>764</v>
      </c>
      <c r="I183" s="250" t="s">
        <v>723</v>
      </c>
      <c r="J183" s="250"/>
      <c r="K183" s="296"/>
    </row>
    <row r="184" spans="2:11" s="1" customFormat="1" ht="15" customHeight="1">
      <c r="B184" s="273"/>
      <c r="C184" s="250" t="s">
        <v>752</v>
      </c>
      <c r="D184" s="250"/>
      <c r="E184" s="250"/>
      <c r="F184" s="271" t="s">
        <v>688</v>
      </c>
      <c r="G184" s="250"/>
      <c r="H184" s="250" t="s">
        <v>765</v>
      </c>
      <c r="I184" s="250" t="s">
        <v>723</v>
      </c>
      <c r="J184" s="250"/>
      <c r="K184" s="296"/>
    </row>
    <row r="185" spans="2:11" s="1" customFormat="1" ht="15" customHeight="1">
      <c r="B185" s="273"/>
      <c r="C185" s="250" t="s">
        <v>112</v>
      </c>
      <c r="D185" s="250"/>
      <c r="E185" s="250"/>
      <c r="F185" s="271" t="s">
        <v>694</v>
      </c>
      <c r="G185" s="250"/>
      <c r="H185" s="250" t="s">
        <v>766</v>
      </c>
      <c r="I185" s="250" t="s">
        <v>690</v>
      </c>
      <c r="J185" s="250">
        <v>50</v>
      </c>
      <c r="K185" s="296"/>
    </row>
    <row r="186" spans="2:11" s="1" customFormat="1" ht="15" customHeight="1">
      <c r="B186" s="273"/>
      <c r="C186" s="250" t="s">
        <v>767</v>
      </c>
      <c r="D186" s="250"/>
      <c r="E186" s="250"/>
      <c r="F186" s="271" t="s">
        <v>694</v>
      </c>
      <c r="G186" s="250"/>
      <c r="H186" s="250" t="s">
        <v>768</v>
      </c>
      <c r="I186" s="250" t="s">
        <v>769</v>
      </c>
      <c r="J186" s="250"/>
      <c r="K186" s="296"/>
    </row>
    <row r="187" spans="2:11" s="1" customFormat="1" ht="15" customHeight="1">
      <c r="B187" s="273"/>
      <c r="C187" s="250" t="s">
        <v>770</v>
      </c>
      <c r="D187" s="250"/>
      <c r="E187" s="250"/>
      <c r="F187" s="271" t="s">
        <v>694</v>
      </c>
      <c r="G187" s="250"/>
      <c r="H187" s="250" t="s">
        <v>771</v>
      </c>
      <c r="I187" s="250" t="s">
        <v>769</v>
      </c>
      <c r="J187" s="250"/>
      <c r="K187" s="296"/>
    </row>
    <row r="188" spans="2:11" s="1" customFormat="1" ht="15" customHeight="1">
      <c r="B188" s="273"/>
      <c r="C188" s="250" t="s">
        <v>772</v>
      </c>
      <c r="D188" s="250"/>
      <c r="E188" s="250"/>
      <c r="F188" s="271" t="s">
        <v>694</v>
      </c>
      <c r="G188" s="250"/>
      <c r="H188" s="250" t="s">
        <v>773</v>
      </c>
      <c r="I188" s="250" t="s">
        <v>769</v>
      </c>
      <c r="J188" s="250"/>
      <c r="K188" s="296"/>
    </row>
    <row r="189" spans="2:11" s="1" customFormat="1" ht="15" customHeight="1">
      <c r="B189" s="273"/>
      <c r="C189" s="309" t="s">
        <v>774</v>
      </c>
      <c r="D189" s="250"/>
      <c r="E189" s="250"/>
      <c r="F189" s="271" t="s">
        <v>694</v>
      </c>
      <c r="G189" s="250"/>
      <c r="H189" s="250" t="s">
        <v>775</v>
      </c>
      <c r="I189" s="250" t="s">
        <v>776</v>
      </c>
      <c r="J189" s="310" t="s">
        <v>777</v>
      </c>
      <c r="K189" s="296"/>
    </row>
    <row r="190" spans="2:11" s="1" customFormat="1" ht="15" customHeight="1">
      <c r="B190" s="273"/>
      <c r="C190" s="309" t="s">
        <v>37</v>
      </c>
      <c r="D190" s="250"/>
      <c r="E190" s="250"/>
      <c r="F190" s="271" t="s">
        <v>688</v>
      </c>
      <c r="G190" s="250"/>
      <c r="H190" s="247" t="s">
        <v>778</v>
      </c>
      <c r="I190" s="250" t="s">
        <v>779</v>
      </c>
      <c r="J190" s="250"/>
      <c r="K190" s="296"/>
    </row>
    <row r="191" spans="2:11" s="1" customFormat="1" ht="15" customHeight="1">
      <c r="B191" s="273"/>
      <c r="C191" s="309" t="s">
        <v>780</v>
      </c>
      <c r="D191" s="250"/>
      <c r="E191" s="250"/>
      <c r="F191" s="271" t="s">
        <v>688</v>
      </c>
      <c r="G191" s="250"/>
      <c r="H191" s="250" t="s">
        <v>781</v>
      </c>
      <c r="I191" s="250" t="s">
        <v>723</v>
      </c>
      <c r="J191" s="250"/>
      <c r="K191" s="296"/>
    </row>
    <row r="192" spans="2:11" s="1" customFormat="1" ht="15" customHeight="1">
      <c r="B192" s="273"/>
      <c r="C192" s="309" t="s">
        <v>782</v>
      </c>
      <c r="D192" s="250"/>
      <c r="E192" s="250"/>
      <c r="F192" s="271" t="s">
        <v>688</v>
      </c>
      <c r="G192" s="250"/>
      <c r="H192" s="250" t="s">
        <v>783</v>
      </c>
      <c r="I192" s="250" t="s">
        <v>723</v>
      </c>
      <c r="J192" s="250"/>
      <c r="K192" s="296"/>
    </row>
    <row r="193" spans="2:11" s="1" customFormat="1" ht="15" customHeight="1">
      <c r="B193" s="273"/>
      <c r="C193" s="309" t="s">
        <v>784</v>
      </c>
      <c r="D193" s="250"/>
      <c r="E193" s="250"/>
      <c r="F193" s="271" t="s">
        <v>694</v>
      </c>
      <c r="G193" s="250"/>
      <c r="H193" s="250" t="s">
        <v>785</v>
      </c>
      <c r="I193" s="250" t="s">
        <v>723</v>
      </c>
      <c r="J193" s="250"/>
      <c r="K193" s="296"/>
    </row>
    <row r="194" spans="2:11" s="1" customFormat="1" ht="15" customHeight="1">
      <c r="B194" s="302"/>
      <c r="C194" s="311"/>
      <c r="D194" s="282"/>
      <c r="E194" s="282"/>
      <c r="F194" s="282"/>
      <c r="G194" s="282"/>
      <c r="H194" s="282"/>
      <c r="I194" s="282"/>
      <c r="J194" s="282"/>
      <c r="K194" s="303"/>
    </row>
    <row r="195" spans="2:11" s="1" customFormat="1" ht="18.75" customHeight="1">
      <c r="B195" s="284"/>
      <c r="C195" s="294"/>
      <c r="D195" s="294"/>
      <c r="E195" s="294"/>
      <c r="F195" s="304"/>
      <c r="G195" s="294"/>
      <c r="H195" s="294"/>
      <c r="I195" s="294"/>
      <c r="J195" s="294"/>
      <c r="K195" s="284"/>
    </row>
    <row r="196" spans="2:11" s="1" customFormat="1" ht="18.75" customHeight="1">
      <c r="B196" s="284"/>
      <c r="C196" s="294"/>
      <c r="D196" s="294"/>
      <c r="E196" s="294"/>
      <c r="F196" s="304"/>
      <c r="G196" s="294"/>
      <c r="H196" s="294"/>
      <c r="I196" s="294"/>
      <c r="J196" s="294"/>
      <c r="K196" s="284"/>
    </row>
    <row r="197" spans="2:11" s="1" customFormat="1" ht="18.75" customHeight="1">
      <c r="B197" s="257"/>
      <c r="C197" s="257"/>
      <c r="D197" s="257"/>
      <c r="E197" s="257"/>
      <c r="F197" s="257"/>
      <c r="G197" s="257"/>
      <c r="H197" s="257"/>
      <c r="I197" s="257"/>
      <c r="J197" s="257"/>
      <c r="K197" s="257"/>
    </row>
    <row r="198" spans="2:11" s="1" customFormat="1" ht="13.5">
      <c r="B198" s="239"/>
      <c r="C198" s="240"/>
      <c r="D198" s="240"/>
      <c r="E198" s="240"/>
      <c r="F198" s="240"/>
      <c r="G198" s="240"/>
      <c r="H198" s="240"/>
      <c r="I198" s="240"/>
      <c r="J198" s="240"/>
      <c r="K198" s="241"/>
    </row>
    <row r="199" spans="2:11" s="1" customFormat="1" ht="21">
      <c r="B199" s="242"/>
      <c r="C199" s="370" t="s">
        <v>786</v>
      </c>
      <c r="D199" s="370"/>
      <c r="E199" s="370"/>
      <c r="F199" s="370"/>
      <c r="G199" s="370"/>
      <c r="H199" s="370"/>
      <c r="I199" s="370"/>
      <c r="J199" s="370"/>
      <c r="K199" s="243"/>
    </row>
    <row r="200" spans="2:11" s="1" customFormat="1" ht="25.5" customHeight="1">
      <c r="B200" s="242"/>
      <c r="C200" s="312" t="s">
        <v>787</v>
      </c>
      <c r="D200" s="312"/>
      <c r="E200" s="312"/>
      <c r="F200" s="312" t="s">
        <v>788</v>
      </c>
      <c r="G200" s="313"/>
      <c r="H200" s="376" t="s">
        <v>789</v>
      </c>
      <c r="I200" s="376"/>
      <c r="J200" s="376"/>
      <c r="K200" s="243"/>
    </row>
    <row r="201" spans="2:11" s="1" customFormat="1" ht="5.25" customHeight="1">
      <c r="B201" s="273"/>
      <c r="C201" s="268"/>
      <c r="D201" s="268"/>
      <c r="E201" s="268"/>
      <c r="F201" s="268"/>
      <c r="G201" s="294"/>
      <c r="H201" s="268"/>
      <c r="I201" s="268"/>
      <c r="J201" s="268"/>
      <c r="K201" s="296"/>
    </row>
    <row r="202" spans="2:11" s="1" customFormat="1" ht="15" customHeight="1">
      <c r="B202" s="273"/>
      <c r="C202" s="250" t="s">
        <v>779</v>
      </c>
      <c r="D202" s="250"/>
      <c r="E202" s="250"/>
      <c r="F202" s="271" t="s">
        <v>38</v>
      </c>
      <c r="G202" s="250"/>
      <c r="H202" s="375" t="s">
        <v>790</v>
      </c>
      <c r="I202" s="375"/>
      <c r="J202" s="375"/>
      <c r="K202" s="296"/>
    </row>
    <row r="203" spans="2:11" s="1" customFormat="1" ht="15" customHeight="1">
      <c r="B203" s="273"/>
      <c r="C203" s="250"/>
      <c r="D203" s="250"/>
      <c r="E203" s="250"/>
      <c r="F203" s="271" t="s">
        <v>39</v>
      </c>
      <c r="G203" s="250"/>
      <c r="H203" s="375" t="s">
        <v>791</v>
      </c>
      <c r="I203" s="375"/>
      <c r="J203" s="375"/>
      <c r="K203" s="296"/>
    </row>
    <row r="204" spans="2:11" s="1" customFormat="1" ht="15" customHeight="1">
      <c r="B204" s="273"/>
      <c r="C204" s="250"/>
      <c r="D204" s="250"/>
      <c r="E204" s="250"/>
      <c r="F204" s="271" t="s">
        <v>42</v>
      </c>
      <c r="G204" s="250"/>
      <c r="H204" s="375" t="s">
        <v>792</v>
      </c>
      <c r="I204" s="375"/>
      <c r="J204" s="375"/>
      <c r="K204" s="296"/>
    </row>
    <row r="205" spans="2:11" s="1" customFormat="1" ht="15" customHeight="1">
      <c r="B205" s="273"/>
      <c r="C205" s="250"/>
      <c r="D205" s="250"/>
      <c r="E205" s="250"/>
      <c r="F205" s="271" t="s">
        <v>40</v>
      </c>
      <c r="G205" s="250"/>
      <c r="H205" s="375" t="s">
        <v>793</v>
      </c>
      <c r="I205" s="375"/>
      <c r="J205" s="375"/>
      <c r="K205" s="296"/>
    </row>
    <row r="206" spans="2:11" s="1" customFormat="1" ht="15" customHeight="1">
      <c r="B206" s="273"/>
      <c r="C206" s="250"/>
      <c r="D206" s="250"/>
      <c r="E206" s="250"/>
      <c r="F206" s="271" t="s">
        <v>41</v>
      </c>
      <c r="G206" s="250"/>
      <c r="H206" s="375" t="s">
        <v>794</v>
      </c>
      <c r="I206" s="375"/>
      <c r="J206" s="375"/>
      <c r="K206" s="296"/>
    </row>
    <row r="207" spans="2:11" s="1" customFormat="1" ht="15" customHeight="1">
      <c r="B207" s="273"/>
      <c r="C207" s="250"/>
      <c r="D207" s="250"/>
      <c r="E207" s="250"/>
      <c r="F207" s="271"/>
      <c r="G207" s="250"/>
      <c r="H207" s="250"/>
      <c r="I207" s="250"/>
      <c r="J207" s="250"/>
      <c r="K207" s="296"/>
    </row>
    <row r="208" spans="2:11" s="1" customFormat="1" ht="15" customHeight="1">
      <c r="B208" s="273"/>
      <c r="C208" s="250" t="s">
        <v>735</v>
      </c>
      <c r="D208" s="250"/>
      <c r="E208" s="250"/>
      <c r="F208" s="271" t="s">
        <v>74</v>
      </c>
      <c r="G208" s="250"/>
      <c r="H208" s="375" t="s">
        <v>795</v>
      </c>
      <c r="I208" s="375"/>
      <c r="J208" s="375"/>
      <c r="K208" s="296"/>
    </row>
    <row r="209" spans="2:11" s="1" customFormat="1" ht="15" customHeight="1">
      <c r="B209" s="273"/>
      <c r="C209" s="250"/>
      <c r="D209" s="250"/>
      <c r="E209" s="250"/>
      <c r="F209" s="271" t="s">
        <v>633</v>
      </c>
      <c r="G209" s="250"/>
      <c r="H209" s="375" t="s">
        <v>634</v>
      </c>
      <c r="I209" s="375"/>
      <c r="J209" s="375"/>
      <c r="K209" s="296"/>
    </row>
    <row r="210" spans="2:11" s="1" customFormat="1" ht="15" customHeight="1">
      <c r="B210" s="273"/>
      <c r="C210" s="250"/>
      <c r="D210" s="250"/>
      <c r="E210" s="250"/>
      <c r="F210" s="271" t="s">
        <v>631</v>
      </c>
      <c r="G210" s="250"/>
      <c r="H210" s="375" t="s">
        <v>796</v>
      </c>
      <c r="I210" s="375"/>
      <c r="J210" s="375"/>
      <c r="K210" s="296"/>
    </row>
    <row r="211" spans="2:11" s="1" customFormat="1" ht="15" customHeight="1">
      <c r="B211" s="314"/>
      <c r="C211" s="250"/>
      <c r="D211" s="250"/>
      <c r="E211" s="250"/>
      <c r="F211" s="271" t="s">
        <v>96</v>
      </c>
      <c r="G211" s="309"/>
      <c r="H211" s="374" t="s">
        <v>635</v>
      </c>
      <c r="I211" s="374"/>
      <c r="J211" s="374"/>
      <c r="K211" s="315"/>
    </row>
    <row r="212" spans="2:11" s="1" customFormat="1" ht="15" customHeight="1">
      <c r="B212" s="314"/>
      <c r="C212" s="250"/>
      <c r="D212" s="250"/>
      <c r="E212" s="250"/>
      <c r="F212" s="271" t="s">
        <v>270</v>
      </c>
      <c r="G212" s="309"/>
      <c r="H212" s="374" t="s">
        <v>797</v>
      </c>
      <c r="I212" s="374"/>
      <c r="J212" s="374"/>
      <c r="K212" s="315"/>
    </row>
    <row r="213" spans="2:11" s="1" customFormat="1" ht="15" customHeight="1">
      <c r="B213" s="314"/>
      <c r="C213" s="250"/>
      <c r="D213" s="250"/>
      <c r="E213" s="250"/>
      <c r="F213" s="271"/>
      <c r="G213" s="309"/>
      <c r="H213" s="300"/>
      <c r="I213" s="300"/>
      <c r="J213" s="300"/>
      <c r="K213" s="315"/>
    </row>
    <row r="214" spans="2:11" s="1" customFormat="1" ht="15" customHeight="1">
      <c r="B214" s="314"/>
      <c r="C214" s="250" t="s">
        <v>759</v>
      </c>
      <c r="D214" s="250"/>
      <c r="E214" s="250"/>
      <c r="F214" s="271">
        <v>1</v>
      </c>
      <c r="G214" s="309"/>
      <c r="H214" s="374" t="s">
        <v>798</v>
      </c>
      <c r="I214" s="374"/>
      <c r="J214" s="374"/>
      <c r="K214" s="315"/>
    </row>
    <row r="215" spans="2:11" s="1" customFormat="1" ht="15" customHeight="1">
      <c r="B215" s="314"/>
      <c r="C215" s="250"/>
      <c r="D215" s="250"/>
      <c r="E215" s="250"/>
      <c r="F215" s="271">
        <v>2</v>
      </c>
      <c r="G215" s="309"/>
      <c r="H215" s="374" t="s">
        <v>799</v>
      </c>
      <c r="I215" s="374"/>
      <c r="J215" s="374"/>
      <c r="K215" s="315"/>
    </row>
    <row r="216" spans="2:11" s="1" customFormat="1" ht="15" customHeight="1">
      <c r="B216" s="314"/>
      <c r="C216" s="250"/>
      <c r="D216" s="250"/>
      <c r="E216" s="250"/>
      <c r="F216" s="271">
        <v>3</v>
      </c>
      <c r="G216" s="309"/>
      <c r="H216" s="374" t="s">
        <v>800</v>
      </c>
      <c r="I216" s="374"/>
      <c r="J216" s="374"/>
      <c r="K216" s="315"/>
    </row>
    <row r="217" spans="2:11" s="1" customFormat="1" ht="15" customHeight="1">
      <c r="B217" s="314"/>
      <c r="C217" s="250"/>
      <c r="D217" s="250"/>
      <c r="E217" s="250"/>
      <c r="F217" s="271">
        <v>4</v>
      </c>
      <c r="G217" s="309"/>
      <c r="H217" s="374" t="s">
        <v>801</v>
      </c>
      <c r="I217" s="374"/>
      <c r="J217" s="374"/>
      <c r="K217" s="315"/>
    </row>
    <row r="218" spans="2:11" s="1" customFormat="1" ht="12.75" customHeight="1">
      <c r="B218" s="316"/>
      <c r="C218" s="317"/>
      <c r="D218" s="317"/>
      <c r="E218" s="317"/>
      <c r="F218" s="317"/>
      <c r="G218" s="317"/>
      <c r="H218" s="317"/>
      <c r="I218" s="317"/>
      <c r="J218" s="317"/>
      <c r="K218" s="318"/>
    </row>
  </sheetData>
  <sheetProtection formatCells="0" formatColumns="0" formatRows="0" insertColumns="0" insertRows="0" insertHyperlinks="0" deleteColumns="0" deleteRows="0" sort="0" autoFilter="0" pivotTables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6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19"/>
      <c r="M2" s="319"/>
      <c r="N2" s="319"/>
      <c r="O2" s="319"/>
      <c r="P2" s="319"/>
      <c r="Q2" s="319"/>
      <c r="R2" s="319"/>
      <c r="S2" s="319"/>
      <c r="T2" s="319"/>
      <c r="U2" s="319"/>
      <c r="V2" s="319"/>
      <c r="AT2" s="17" t="s">
        <v>76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77</v>
      </c>
    </row>
    <row r="4" spans="1:46" s="1" customFormat="1" ht="24.95" customHeight="1">
      <c r="B4" s="20"/>
      <c r="D4" s="103" t="s">
        <v>99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62" t="str">
        <f>'Rekapitulace stavby'!K6</f>
        <v>Oprava osvětlení na trati Přerov - Nedakonice</v>
      </c>
      <c r="F7" s="363"/>
      <c r="G7" s="363"/>
      <c r="H7" s="363"/>
      <c r="L7" s="20"/>
    </row>
    <row r="8" spans="1:46" s="2" customFormat="1" ht="12" customHeight="1">
      <c r="A8" s="34"/>
      <c r="B8" s="39"/>
      <c r="C8" s="34"/>
      <c r="D8" s="105" t="s">
        <v>100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64" t="s">
        <v>101</v>
      </c>
      <c r="F9" s="365"/>
      <c r="G9" s="365"/>
      <c r="H9" s="365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>
        <f>'Rekapitulace stavby'!AN8</f>
        <v>0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24</v>
      </c>
      <c r="E14" s="34"/>
      <c r="F14" s="34"/>
      <c r="G14" s="34"/>
      <c r="H14" s="34"/>
      <c r="I14" s="105" t="s">
        <v>25</v>
      </c>
      <c r="J14" s="107" t="s">
        <v>19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22</v>
      </c>
      <c r="F15" s="34"/>
      <c r="G15" s="34"/>
      <c r="H15" s="34"/>
      <c r="I15" s="105" t="s">
        <v>26</v>
      </c>
      <c r="J15" s="107" t="s">
        <v>19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27</v>
      </c>
      <c r="E17" s="34"/>
      <c r="F17" s="34"/>
      <c r="G17" s="34"/>
      <c r="H17" s="34"/>
      <c r="I17" s="105" t="s">
        <v>25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66" t="str">
        <f>'Rekapitulace stavby'!E14</f>
        <v>Vyplň údaj</v>
      </c>
      <c r="F18" s="367"/>
      <c r="G18" s="367"/>
      <c r="H18" s="367"/>
      <c r="I18" s="105" t="s">
        <v>26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29</v>
      </c>
      <c r="E20" s="34"/>
      <c r="F20" s="34"/>
      <c r="G20" s="34"/>
      <c r="H20" s="34"/>
      <c r="I20" s="105" t="s">
        <v>25</v>
      </c>
      <c r="J20" s="107" t="s">
        <v>19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">
        <v>22</v>
      </c>
      <c r="F21" s="34"/>
      <c r="G21" s="34"/>
      <c r="H21" s="34"/>
      <c r="I21" s="105" t="s">
        <v>26</v>
      </c>
      <c r="J21" s="107" t="s">
        <v>19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30</v>
      </c>
      <c r="E23" s="34"/>
      <c r="F23" s="34"/>
      <c r="G23" s="34"/>
      <c r="H23" s="34"/>
      <c r="I23" s="105" t="s">
        <v>25</v>
      </c>
      <c r="J23" s="107" t="s">
        <v>19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">
        <v>22</v>
      </c>
      <c r="F24" s="34"/>
      <c r="G24" s="34"/>
      <c r="H24" s="34"/>
      <c r="I24" s="105" t="s">
        <v>26</v>
      </c>
      <c r="J24" s="107" t="s">
        <v>19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31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68" t="s">
        <v>19</v>
      </c>
      <c r="F27" s="368"/>
      <c r="G27" s="368"/>
      <c r="H27" s="368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33</v>
      </c>
      <c r="E30" s="34"/>
      <c r="F30" s="34"/>
      <c r="G30" s="34"/>
      <c r="H30" s="34"/>
      <c r="I30" s="34"/>
      <c r="J30" s="114">
        <f>ROUND(J80,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35</v>
      </c>
      <c r="G32" s="34"/>
      <c r="H32" s="34"/>
      <c r="I32" s="115" t="s">
        <v>34</v>
      </c>
      <c r="J32" s="115" t="s">
        <v>36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37</v>
      </c>
      <c r="E33" s="105" t="s">
        <v>38</v>
      </c>
      <c r="F33" s="117">
        <f>ROUND((SUM(BE80:BE125)),  2)</f>
        <v>0</v>
      </c>
      <c r="G33" s="34"/>
      <c r="H33" s="34"/>
      <c r="I33" s="118">
        <v>0.21</v>
      </c>
      <c r="J33" s="117">
        <f>ROUND(((SUM(BE80:BE125))*I33),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39</v>
      </c>
      <c r="F34" s="117">
        <f>ROUND((SUM(BF80:BF125)),  2)</f>
        <v>0</v>
      </c>
      <c r="G34" s="34"/>
      <c r="H34" s="34"/>
      <c r="I34" s="118">
        <v>0.15</v>
      </c>
      <c r="J34" s="117">
        <f>ROUND(((SUM(BF80:BF125))*I34),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40</v>
      </c>
      <c r="F35" s="117">
        <f>ROUND((SUM(BG80:BG125)),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41</v>
      </c>
      <c r="F36" s="117">
        <f>ROUND((SUM(BH80:BH125)),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42</v>
      </c>
      <c r="F37" s="117">
        <f>ROUND((SUM(BI80:BI125)),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43</v>
      </c>
      <c r="E39" s="121"/>
      <c r="F39" s="121"/>
      <c r="G39" s="122" t="s">
        <v>44</v>
      </c>
      <c r="H39" s="123" t="s">
        <v>45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102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60" t="str">
        <f>E7</f>
        <v>Oprava osvětlení na trati Přerov - Nedakonice</v>
      </c>
      <c r="F48" s="361"/>
      <c r="G48" s="361"/>
      <c r="H48" s="361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100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48" t="str">
        <f>E9</f>
        <v>SO01.1 - Oprava osvětlení ostrovního nástupiště ŽST Nedakonice</v>
      </c>
      <c r="F50" s="359"/>
      <c r="G50" s="359"/>
      <c r="H50" s="359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29" t="s">
        <v>23</v>
      </c>
      <c r="J52" s="59">
        <f>IF(J12="","",J12)</f>
        <v>0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24</v>
      </c>
      <c r="D54" s="36"/>
      <c r="E54" s="36"/>
      <c r="F54" s="27" t="str">
        <f>E15</f>
        <v xml:space="preserve"> </v>
      </c>
      <c r="G54" s="36"/>
      <c r="H54" s="36"/>
      <c r="I54" s="29" t="s">
        <v>29</v>
      </c>
      <c r="J54" s="32" t="str">
        <f>E21</f>
        <v xml:space="preserve"> 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27</v>
      </c>
      <c r="D55" s="36"/>
      <c r="E55" s="36"/>
      <c r="F55" s="27" t="str">
        <f>IF(E18="","",E18)</f>
        <v>Vyplň údaj</v>
      </c>
      <c r="G55" s="36"/>
      <c r="H55" s="36"/>
      <c r="I55" s="29" t="s">
        <v>30</v>
      </c>
      <c r="J55" s="32" t="str">
        <f>E24</f>
        <v xml:space="preserve"> 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103</v>
      </c>
      <c r="D57" s="131"/>
      <c r="E57" s="131"/>
      <c r="F57" s="131"/>
      <c r="G57" s="131"/>
      <c r="H57" s="131"/>
      <c r="I57" s="131"/>
      <c r="J57" s="132" t="s">
        <v>104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65</v>
      </c>
      <c r="D59" s="36"/>
      <c r="E59" s="36"/>
      <c r="F59" s="36"/>
      <c r="G59" s="36"/>
      <c r="H59" s="36"/>
      <c r="I59" s="36"/>
      <c r="J59" s="77">
        <f>J80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105</v>
      </c>
    </row>
    <row r="60" spans="1:47" s="9" customFormat="1" ht="24.95" customHeight="1">
      <c r="B60" s="134"/>
      <c r="C60" s="135"/>
      <c r="D60" s="136" t="s">
        <v>106</v>
      </c>
      <c r="E60" s="137"/>
      <c r="F60" s="137"/>
      <c r="G60" s="137"/>
      <c r="H60" s="137"/>
      <c r="I60" s="137"/>
      <c r="J60" s="138">
        <f>J125</f>
        <v>0</v>
      </c>
      <c r="K60" s="135"/>
      <c r="L60" s="139"/>
    </row>
    <row r="61" spans="1:47" s="2" customFormat="1" ht="21.75" customHeight="1">
      <c r="A61" s="34"/>
      <c r="B61" s="35"/>
      <c r="C61" s="36"/>
      <c r="D61" s="36"/>
      <c r="E61" s="36"/>
      <c r="F61" s="36"/>
      <c r="G61" s="36"/>
      <c r="H61" s="36"/>
      <c r="I61" s="36"/>
      <c r="J61" s="36"/>
      <c r="K61" s="36"/>
      <c r="L61" s="10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6.95" customHeight="1">
      <c r="A62" s="34"/>
      <c r="B62" s="47"/>
      <c r="C62" s="48"/>
      <c r="D62" s="48"/>
      <c r="E62" s="48"/>
      <c r="F62" s="48"/>
      <c r="G62" s="48"/>
      <c r="H62" s="48"/>
      <c r="I62" s="48"/>
      <c r="J62" s="48"/>
      <c r="K62" s="48"/>
      <c r="L62" s="106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6" spans="1:63" s="2" customFormat="1" ht="6.95" customHeight="1">
      <c r="A66" s="34"/>
      <c r="B66" s="49"/>
      <c r="C66" s="50"/>
      <c r="D66" s="50"/>
      <c r="E66" s="50"/>
      <c r="F66" s="50"/>
      <c r="G66" s="50"/>
      <c r="H66" s="50"/>
      <c r="I66" s="50"/>
      <c r="J66" s="50"/>
      <c r="K66" s="50"/>
      <c r="L66" s="106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pans="1:63" s="2" customFormat="1" ht="24.95" customHeight="1">
      <c r="A67" s="34"/>
      <c r="B67" s="35"/>
      <c r="C67" s="23" t="s">
        <v>107</v>
      </c>
      <c r="D67" s="36"/>
      <c r="E67" s="36"/>
      <c r="F67" s="36"/>
      <c r="G67" s="36"/>
      <c r="H67" s="36"/>
      <c r="I67" s="36"/>
      <c r="J67" s="36"/>
      <c r="K67" s="36"/>
      <c r="L67" s="10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63" s="2" customFormat="1" ht="6.95" customHeight="1">
      <c r="A68" s="34"/>
      <c r="B68" s="35"/>
      <c r="C68" s="36"/>
      <c r="D68" s="36"/>
      <c r="E68" s="36"/>
      <c r="F68" s="36"/>
      <c r="G68" s="36"/>
      <c r="H68" s="36"/>
      <c r="I68" s="36"/>
      <c r="J68" s="36"/>
      <c r="K68" s="36"/>
      <c r="L68" s="10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63" s="2" customFormat="1" ht="12" customHeight="1">
      <c r="A69" s="34"/>
      <c r="B69" s="35"/>
      <c r="C69" s="29" t="s">
        <v>16</v>
      </c>
      <c r="D69" s="36"/>
      <c r="E69" s="36"/>
      <c r="F69" s="36"/>
      <c r="G69" s="36"/>
      <c r="H69" s="36"/>
      <c r="I69" s="36"/>
      <c r="J69" s="36"/>
      <c r="K69" s="36"/>
      <c r="L69" s="10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63" s="2" customFormat="1" ht="16.5" customHeight="1">
      <c r="A70" s="34"/>
      <c r="B70" s="35"/>
      <c r="C70" s="36"/>
      <c r="D70" s="36"/>
      <c r="E70" s="360" t="str">
        <f>E7</f>
        <v>Oprava osvětlení na trati Přerov - Nedakonice</v>
      </c>
      <c r="F70" s="361"/>
      <c r="G70" s="361"/>
      <c r="H70" s="361"/>
      <c r="I70" s="36"/>
      <c r="J70" s="36"/>
      <c r="K70" s="36"/>
      <c r="L70" s="10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63" s="2" customFormat="1" ht="12" customHeight="1">
      <c r="A71" s="34"/>
      <c r="B71" s="35"/>
      <c r="C71" s="29" t="s">
        <v>100</v>
      </c>
      <c r="D71" s="36"/>
      <c r="E71" s="36"/>
      <c r="F71" s="36"/>
      <c r="G71" s="36"/>
      <c r="H71" s="36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63" s="2" customFormat="1" ht="16.5" customHeight="1">
      <c r="A72" s="34"/>
      <c r="B72" s="35"/>
      <c r="C72" s="36"/>
      <c r="D72" s="36"/>
      <c r="E72" s="348" t="str">
        <f>E9</f>
        <v>SO01.1 - Oprava osvětlení ostrovního nástupiště ŽST Nedakonice</v>
      </c>
      <c r="F72" s="359"/>
      <c r="G72" s="359"/>
      <c r="H72" s="359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63" s="2" customFormat="1" ht="6.95" customHeight="1">
      <c r="A73" s="34"/>
      <c r="B73" s="35"/>
      <c r="C73" s="36"/>
      <c r="D73" s="36"/>
      <c r="E73" s="36"/>
      <c r="F73" s="36"/>
      <c r="G73" s="36"/>
      <c r="H73" s="36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63" s="2" customFormat="1" ht="12" customHeight="1">
      <c r="A74" s="34"/>
      <c r="B74" s="35"/>
      <c r="C74" s="29" t="s">
        <v>21</v>
      </c>
      <c r="D74" s="36"/>
      <c r="E74" s="36"/>
      <c r="F74" s="27" t="str">
        <f>F12</f>
        <v xml:space="preserve"> </v>
      </c>
      <c r="G74" s="36"/>
      <c r="H74" s="36"/>
      <c r="I74" s="29" t="s">
        <v>23</v>
      </c>
      <c r="J74" s="59">
        <f>IF(J12="","",J12)</f>
        <v>0</v>
      </c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63" s="2" customFormat="1" ht="6.95" customHeight="1">
      <c r="A75" s="34"/>
      <c r="B75" s="35"/>
      <c r="C75" s="36"/>
      <c r="D75" s="36"/>
      <c r="E75" s="36"/>
      <c r="F75" s="36"/>
      <c r="G75" s="36"/>
      <c r="H75" s="36"/>
      <c r="I75" s="36"/>
      <c r="J75" s="36"/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63" s="2" customFormat="1" ht="15.2" customHeight="1">
      <c r="A76" s="34"/>
      <c r="B76" s="35"/>
      <c r="C76" s="29" t="s">
        <v>24</v>
      </c>
      <c r="D76" s="36"/>
      <c r="E76" s="36"/>
      <c r="F76" s="27" t="str">
        <f>E15</f>
        <v xml:space="preserve"> </v>
      </c>
      <c r="G76" s="36"/>
      <c r="H76" s="36"/>
      <c r="I76" s="29" t="s">
        <v>29</v>
      </c>
      <c r="J76" s="32" t="str">
        <f>E21</f>
        <v xml:space="preserve"> </v>
      </c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63" s="2" customFormat="1" ht="15.2" customHeight="1">
      <c r="A77" s="34"/>
      <c r="B77" s="35"/>
      <c r="C77" s="29" t="s">
        <v>27</v>
      </c>
      <c r="D77" s="36"/>
      <c r="E77" s="36"/>
      <c r="F77" s="27" t="str">
        <f>IF(E18="","",E18)</f>
        <v>Vyplň údaj</v>
      </c>
      <c r="G77" s="36"/>
      <c r="H77" s="36"/>
      <c r="I77" s="29" t="s">
        <v>30</v>
      </c>
      <c r="J77" s="32" t="str">
        <f>E24</f>
        <v xml:space="preserve"> </v>
      </c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63" s="2" customFormat="1" ht="10.35" customHeight="1">
      <c r="A78" s="34"/>
      <c r="B78" s="35"/>
      <c r="C78" s="36"/>
      <c r="D78" s="36"/>
      <c r="E78" s="36"/>
      <c r="F78" s="36"/>
      <c r="G78" s="36"/>
      <c r="H78" s="36"/>
      <c r="I78" s="36"/>
      <c r="J78" s="36"/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63" s="10" customFormat="1" ht="29.25" customHeight="1">
      <c r="A79" s="140"/>
      <c r="B79" s="141"/>
      <c r="C79" s="142" t="s">
        <v>108</v>
      </c>
      <c r="D79" s="143" t="s">
        <v>52</v>
      </c>
      <c r="E79" s="143" t="s">
        <v>48</v>
      </c>
      <c r="F79" s="143" t="s">
        <v>49</v>
      </c>
      <c r="G79" s="143" t="s">
        <v>109</v>
      </c>
      <c r="H79" s="143" t="s">
        <v>110</v>
      </c>
      <c r="I79" s="143" t="s">
        <v>111</v>
      </c>
      <c r="J79" s="143" t="s">
        <v>104</v>
      </c>
      <c r="K79" s="144" t="s">
        <v>112</v>
      </c>
      <c r="L79" s="145"/>
      <c r="M79" s="68" t="s">
        <v>19</v>
      </c>
      <c r="N79" s="69" t="s">
        <v>37</v>
      </c>
      <c r="O79" s="69" t="s">
        <v>113</v>
      </c>
      <c r="P79" s="69" t="s">
        <v>114</v>
      </c>
      <c r="Q79" s="69" t="s">
        <v>115</v>
      </c>
      <c r="R79" s="69" t="s">
        <v>116</v>
      </c>
      <c r="S79" s="69" t="s">
        <v>117</v>
      </c>
      <c r="T79" s="70" t="s">
        <v>118</v>
      </c>
      <c r="U79" s="140"/>
      <c r="V79" s="140"/>
      <c r="W79" s="140"/>
      <c r="X79" s="140"/>
      <c r="Y79" s="140"/>
      <c r="Z79" s="140"/>
      <c r="AA79" s="140"/>
      <c r="AB79" s="140"/>
      <c r="AC79" s="140"/>
      <c r="AD79" s="140"/>
      <c r="AE79" s="140"/>
    </row>
    <row r="80" spans="1:63" s="2" customFormat="1" ht="22.9" customHeight="1">
      <c r="A80" s="34"/>
      <c r="B80" s="35"/>
      <c r="C80" s="75" t="s">
        <v>119</v>
      </c>
      <c r="D80" s="36"/>
      <c r="E80" s="36"/>
      <c r="F80" s="36"/>
      <c r="G80" s="36"/>
      <c r="H80" s="36"/>
      <c r="I80" s="36"/>
      <c r="J80" s="146">
        <f>BK80</f>
        <v>0</v>
      </c>
      <c r="K80" s="36"/>
      <c r="L80" s="39"/>
      <c r="M80" s="71"/>
      <c r="N80" s="147"/>
      <c r="O80" s="72"/>
      <c r="P80" s="148">
        <f>SUM(P81:P125)</f>
        <v>0</v>
      </c>
      <c r="Q80" s="72"/>
      <c r="R80" s="148">
        <f>SUM(R81:R125)</f>
        <v>0</v>
      </c>
      <c r="S80" s="72"/>
      <c r="T80" s="149">
        <f>SUM(T81:T125)</f>
        <v>0</v>
      </c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T80" s="17" t="s">
        <v>66</v>
      </c>
      <c r="AU80" s="17" t="s">
        <v>105</v>
      </c>
      <c r="BK80" s="150">
        <f>SUM(BK81:BK125)</f>
        <v>0</v>
      </c>
    </row>
    <row r="81" spans="1:65" s="2" customFormat="1" ht="24.2" customHeight="1">
      <c r="A81" s="34"/>
      <c r="B81" s="35"/>
      <c r="C81" s="151" t="s">
        <v>75</v>
      </c>
      <c r="D81" s="151" t="s">
        <v>120</v>
      </c>
      <c r="E81" s="152" t="s">
        <v>121</v>
      </c>
      <c r="F81" s="153" t="s">
        <v>122</v>
      </c>
      <c r="G81" s="154" t="s">
        <v>123</v>
      </c>
      <c r="H81" s="155">
        <v>1</v>
      </c>
      <c r="I81" s="156"/>
      <c r="J81" s="157">
        <f>ROUND(I81*H81,2)</f>
        <v>0</v>
      </c>
      <c r="K81" s="153" t="s">
        <v>124</v>
      </c>
      <c r="L81" s="39"/>
      <c r="M81" s="158" t="s">
        <v>19</v>
      </c>
      <c r="N81" s="159" t="s">
        <v>38</v>
      </c>
      <c r="O81" s="64"/>
      <c r="P81" s="160">
        <f>O81*H81</f>
        <v>0</v>
      </c>
      <c r="Q81" s="160">
        <v>0</v>
      </c>
      <c r="R81" s="160">
        <f>Q81*H81</f>
        <v>0</v>
      </c>
      <c r="S81" s="160">
        <v>0</v>
      </c>
      <c r="T81" s="161">
        <f>S81*H81</f>
        <v>0</v>
      </c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R81" s="162" t="s">
        <v>125</v>
      </c>
      <c r="AT81" s="162" t="s">
        <v>120</v>
      </c>
      <c r="AU81" s="162" t="s">
        <v>67</v>
      </c>
      <c r="AY81" s="17" t="s">
        <v>126</v>
      </c>
      <c r="BE81" s="163">
        <f>IF(N81="základní",J81,0)</f>
        <v>0</v>
      </c>
      <c r="BF81" s="163">
        <f>IF(N81="snížená",J81,0)</f>
        <v>0</v>
      </c>
      <c r="BG81" s="163">
        <f>IF(N81="zákl. přenesená",J81,0)</f>
        <v>0</v>
      </c>
      <c r="BH81" s="163">
        <f>IF(N81="sníž. přenesená",J81,0)</f>
        <v>0</v>
      </c>
      <c r="BI81" s="163">
        <f>IF(N81="nulová",J81,0)</f>
        <v>0</v>
      </c>
      <c r="BJ81" s="17" t="s">
        <v>75</v>
      </c>
      <c r="BK81" s="163">
        <f>ROUND(I81*H81,2)</f>
        <v>0</v>
      </c>
      <c r="BL81" s="17" t="s">
        <v>125</v>
      </c>
      <c r="BM81" s="162" t="s">
        <v>127</v>
      </c>
    </row>
    <row r="82" spans="1:65" s="2" customFormat="1" ht="16.5" customHeight="1">
      <c r="A82" s="34"/>
      <c r="B82" s="35"/>
      <c r="C82" s="151" t="s">
        <v>77</v>
      </c>
      <c r="D82" s="151" t="s">
        <v>120</v>
      </c>
      <c r="E82" s="152" t="s">
        <v>128</v>
      </c>
      <c r="F82" s="153" t="s">
        <v>129</v>
      </c>
      <c r="G82" s="154" t="s">
        <v>130</v>
      </c>
      <c r="H82" s="155">
        <v>206</v>
      </c>
      <c r="I82" s="156"/>
      <c r="J82" s="157">
        <f>ROUND(I82*H82,2)</f>
        <v>0</v>
      </c>
      <c r="K82" s="153" t="s">
        <v>124</v>
      </c>
      <c r="L82" s="39"/>
      <c r="M82" s="158" t="s">
        <v>19</v>
      </c>
      <c r="N82" s="159" t="s">
        <v>38</v>
      </c>
      <c r="O82" s="64"/>
      <c r="P82" s="160">
        <f>O82*H82</f>
        <v>0</v>
      </c>
      <c r="Q82" s="160">
        <v>0</v>
      </c>
      <c r="R82" s="160">
        <f>Q82*H82</f>
        <v>0</v>
      </c>
      <c r="S82" s="160">
        <v>0</v>
      </c>
      <c r="T82" s="161">
        <f>S82*H82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R82" s="162" t="s">
        <v>125</v>
      </c>
      <c r="AT82" s="162" t="s">
        <v>120</v>
      </c>
      <c r="AU82" s="162" t="s">
        <v>67</v>
      </c>
      <c r="AY82" s="17" t="s">
        <v>126</v>
      </c>
      <c r="BE82" s="163">
        <f>IF(N82="základní",J82,0)</f>
        <v>0</v>
      </c>
      <c r="BF82" s="163">
        <f>IF(N82="snížená",J82,0)</f>
        <v>0</v>
      </c>
      <c r="BG82" s="163">
        <f>IF(N82="zákl. přenesená",J82,0)</f>
        <v>0</v>
      </c>
      <c r="BH82" s="163">
        <f>IF(N82="sníž. přenesená",J82,0)</f>
        <v>0</v>
      </c>
      <c r="BI82" s="163">
        <f>IF(N82="nulová",J82,0)</f>
        <v>0</v>
      </c>
      <c r="BJ82" s="17" t="s">
        <v>75</v>
      </c>
      <c r="BK82" s="163">
        <f>ROUND(I82*H82,2)</f>
        <v>0</v>
      </c>
      <c r="BL82" s="17" t="s">
        <v>125</v>
      </c>
      <c r="BM82" s="162" t="s">
        <v>131</v>
      </c>
    </row>
    <row r="83" spans="1:65" s="11" customFormat="1">
      <c r="B83" s="164"/>
      <c r="C83" s="165"/>
      <c r="D83" s="166" t="s">
        <v>132</v>
      </c>
      <c r="E83" s="167" t="s">
        <v>19</v>
      </c>
      <c r="F83" s="168" t="s">
        <v>133</v>
      </c>
      <c r="G83" s="165"/>
      <c r="H83" s="169">
        <v>206</v>
      </c>
      <c r="I83" s="170"/>
      <c r="J83" s="165"/>
      <c r="K83" s="165"/>
      <c r="L83" s="171"/>
      <c r="M83" s="172"/>
      <c r="N83" s="173"/>
      <c r="O83" s="173"/>
      <c r="P83" s="173"/>
      <c r="Q83" s="173"/>
      <c r="R83" s="173"/>
      <c r="S83" s="173"/>
      <c r="T83" s="174"/>
      <c r="AT83" s="175" t="s">
        <v>132</v>
      </c>
      <c r="AU83" s="175" t="s">
        <v>67</v>
      </c>
      <c r="AV83" s="11" t="s">
        <v>77</v>
      </c>
      <c r="AW83" s="11" t="s">
        <v>134</v>
      </c>
      <c r="AX83" s="11" t="s">
        <v>75</v>
      </c>
      <c r="AY83" s="175" t="s">
        <v>126</v>
      </c>
    </row>
    <row r="84" spans="1:65" s="2" customFormat="1" ht="16.5" customHeight="1">
      <c r="A84" s="34"/>
      <c r="B84" s="35"/>
      <c r="C84" s="151" t="s">
        <v>135</v>
      </c>
      <c r="D84" s="151" t="s">
        <v>120</v>
      </c>
      <c r="E84" s="152" t="s">
        <v>136</v>
      </c>
      <c r="F84" s="153" t="s">
        <v>137</v>
      </c>
      <c r="G84" s="154" t="s">
        <v>138</v>
      </c>
      <c r="H84" s="155">
        <v>120</v>
      </c>
      <c r="I84" s="156"/>
      <c r="J84" s="157">
        <f>ROUND(I84*H84,2)</f>
        <v>0</v>
      </c>
      <c r="K84" s="153" t="s">
        <v>124</v>
      </c>
      <c r="L84" s="39"/>
      <c r="M84" s="158" t="s">
        <v>19</v>
      </c>
      <c r="N84" s="159" t="s">
        <v>38</v>
      </c>
      <c r="O84" s="64"/>
      <c r="P84" s="160">
        <f>O84*H84</f>
        <v>0</v>
      </c>
      <c r="Q84" s="160">
        <v>0</v>
      </c>
      <c r="R84" s="160">
        <f>Q84*H84</f>
        <v>0</v>
      </c>
      <c r="S84" s="160">
        <v>0</v>
      </c>
      <c r="T84" s="161">
        <f>S84*H84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R84" s="162" t="s">
        <v>125</v>
      </c>
      <c r="AT84" s="162" t="s">
        <v>120</v>
      </c>
      <c r="AU84" s="162" t="s">
        <v>67</v>
      </c>
      <c r="AY84" s="17" t="s">
        <v>126</v>
      </c>
      <c r="BE84" s="163">
        <f>IF(N84="základní",J84,0)</f>
        <v>0</v>
      </c>
      <c r="BF84" s="163">
        <f>IF(N84="snížená",J84,0)</f>
        <v>0</v>
      </c>
      <c r="BG84" s="163">
        <f>IF(N84="zákl. přenesená",J84,0)</f>
        <v>0</v>
      </c>
      <c r="BH84" s="163">
        <f>IF(N84="sníž. přenesená",J84,0)</f>
        <v>0</v>
      </c>
      <c r="BI84" s="163">
        <f>IF(N84="nulová",J84,0)</f>
        <v>0</v>
      </c>
      <c r="BJ84" s="17" t="s">
        <v>75</v>
      </c>
      <c r="BK84" s="163">
        <f>ROUND(I84*H84,2)</f>
        <v>0</v>
      </c>
      <c r="BL84" s="17" t="s">
        <v>125</v>
      </c>
      <c r="BM84" s="162" t="s">
        <v>139</v>
      </c>
    </row>
    <row r="85" spans="1:65" s="11" customFormat="1">
      <c r="B85" s="164"/>
      <c r="C85" s="165"/>
      <c r="D85" s="166" t="s">
        <v>132</v>
      </c>
      <c r="E85" s="167" t="s">
        <v>19</v>
      </c>
      <c r="F85" s="168" t="s">
        <v>140</v>
      </c>
      <c r="G85" s="165"/>
      <c r="H85" s="169">
        <v>120</v>
      </c>
      <c r="I85" s="170"/>
      <c r="J85" s="165"/>
      <c r="K85" s="165"/>
      <c r="L85" s="171"/>
      <c r="M85" s="172"/>
      <c r="N85" s="173"/>
      <c r="O85" s="173"/>
      <c r="P85" s="173"/>
      <c r="Q85" s="173"/>
      <c r="R85" s="173"/>
      <c r="S85" s="173"/>
      <c r="T85" s="174"/>
      <c r="AT85" s="175" t="s">
        <v>132</v>
      </c>
      <c r="AU85" s="175" t="s">
        <v>67</v>
      </c>
      <c r="AV85" s="11" t="s">
        <v>77</v>
      </c>
      <c r="AW85" s="11" t="s">
        <v>134</v>
      </c>
      <c r="AX85" s="11" t="s">
        <v>75</v>
      </c>
      <c r="AY85" s="175" t="s">
        <v>126</v>
      </c>
    </row>
    <row r="86" spans="1:65" s="2" customFormat="1" ht="21.75" customHeight="1">
      <c r="A86" s="34"/>
      <c r="B86" s="35"/>
      <c r="C86" s="151" t="s">
        <v>141</v>
      </c>
      <c r="D86" s="151" t="s">
        <v>120</v>
      </c>
      <c r="E86" s="152" t="s">
        <v>142</v>
      </c>
      <c r="F86" s="153" t="s">
        <v>143</v>
      </c>
      <c r="G86" s="154" t="s">
        <v>138</v>
      </c>
      <c r="H86" s="155">
        <v>233</v>
      </c>
      <c r="I86" s="156"/>
      <c r="J86" s="157">
        <f>ROUND(I86*H86,2)</f>
        <v>0</v>
      </c>
      <c r="K86" s="153" t="s">
        <v>124</v>
      </c>
      <c r="L86" s="39"/>
      <c r="M86" s="158" t="s">
        <v>19</v>
      </c>
      <c r="N86" s="159" t="s">
        <v>38</v>
      </c>
      <c r="O86" s="64"/>
      <c r="P86" s="160">
        <f>O86*H86</f>
        <v>0</v>
      </c>
      <c r="Q86" s="160">
        <v>0</v>
      </c>
      <c r="R86" s="160">
        <f>Q86*H86</f>
        <v>0</v>
      </c>
      <c r="S86" s="160">
        <v>0</v>
      </c>
      <c r="T86" s="161">
        <f>S86*H86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62" t="s">
        <v>125</v>
      </c>
      <c r="AT86" s="162" t="s">
        <v>120</v>
      </c>
      <c r="AU86" s="162" t="s">
        <v>67</v>
      </c>
      <c r="AY86" s="17" t="s">
        <v>126</v>
      </c>
      <c r="BE86" s="163">
        <f>IF(N86="základní",J86,0)</f>
        <v>0</v>
      </c>
      <c r="BF86" s="163">
        <f>IF(N86="snížená",J86,0)</f>
        <v>0</v>
      </c>
      <c r="BG86" s="163">
        <f>IF(N86="zákl. přenesená",J86,0)</f>
        <v>0</v>
      </c>
      <c r="BH86" s="163">
        <f>IF(N86="sníž. přenesená",J86,0)</f>
        <v>0</v>
      </c>
      <c r="BI86" s="163">
        <f>IF(N86="nulová",J86,0)</f>
        <v>0</v>
      </c>
      <c r="BJ86" s="17" t="s">
        <v>75</v>
      </c>
      <c r="BK86" s="163">
        <f>ROUND(I86*H86,2)</f>
        <v>0</v>
      </c>
      <c r="BL86" s="17" t="s">
        <v>125</v>
      </c>
      <c r="BM86" s="162" t="s">
        <v>144</v>
      </c>
    </row>
    <row r="87" spans="1:65" s="11" customFormat="1">
      <c r="B87" s="164"/>
      <c r="C87" s="165"/>
      <c r="D87" s="166" t="s">
        <v>132</v>
      </c>
      <c r="E87" s="167" t="s">
        <v>19</v>
      </c>
      <c r="F87" s="168" t="s">
        <v>145</v>
      </c>
      <c r="G87" s="165"/>
      <c r="H87" s="169">
        <v>113</v>
      </c>
      <c r="I87" s="170"/>
      <c r="J87" s="165"/>
      <c r="K87" s="165"/>
      <c r="L87" s="171"/>
      <c r="M87" s="172"/>
      <c r="N87" s="173"/>
      <c r="O87" s="173"/>
      <c r="P87" s="173"/>
      <c r="Q87" s="173"/>
      <c r="R87" s="173"/>
      <c r="S87" s="173"/>
      <c r="T87" s="174"/>
      <c r="AT87" s="175" t="s">
        <v>132</v>
      </c>
      <c r="AU87" s="175" t="s">
        <v>67</v>
      </c>
      <c r="AV87" s="11" t="s">
        <v>77</v>
      </c>
      <c r="AW87" s="11" t="s">
        <v>134</v>
      </c>
      <c r="AX87" s="11" t="s">
        <v>67</v>
      </c>
      <c r="AY87" s="175" t="s">
        <v>126</v>
      </c>
    </row>
    <row r="88" spans="1:65" s="11" customFormat="1">
      <c r="B88" s="164"/>
      <c r="C88" s="165"/>
      <c r="D88" s="166" t="s">
        <v>132</v>
      </c>
      <c r="E88" s="167" t="s">
        <v>19</v>
      </c>
      <c r="F88" s="168" t="s">
        <v>140</v>
      </c>
      <c r="G88" s="165"/>
      <c r="H88" s="169">
        <v>120</v>
      </c>
      <c r="I88" s="170"/>
      <c r="J88" s="165"/>
      <c r="K88" s="165"/>
      <c r="L88" s="171"/>
      <c r="M88" s="172"/>
      <c r="N88" s="173"/>
      <c r="O88" s="173"/>
      <c r="P88" s="173"/>
      <c r="Q88" s="173"/>
      <c r="R88" s="173"/>
      <c r="S88" s="173"/>
      <c r="T88" s="174"/>
      <c r="AT88" s="175" t="s">
        <v>132</v>
      </c>
      <c r="AU88" s="175" t="s">
        <v>67</v>
      </c>
      <c r="AV88" s="11" t="s">
        <v>77</v>
      </c>
      <c r="AW88" s="11" t="s">
        <v>134</v>
      </c>
      <c r="AX88" s="11" t="s">
        <v>67</v>
      </c>
      <c r="AY88" s="175" t="s">
        <v>126</v>
      </c>
    </row>
    <row r="89" spans="1:65" s="12" customFormat="1">
      <c r="B89" s="176"/>
      <c r="C89" s="177"/>
      <c r="D89" s="166" t="s">
        <v>132</v>
      </c>
      <c r="E89" s="178" t="s">
        <v>19</v>
      </c>
      <c r="F89" s="179" t="s">
        <v>146</v>
      </c>
      <c r="G89" s="177"/>
      <c r="H89" s="180">
        <v>233</v>
      </c>
      <c r="I89" s="181"/>
      <c r="J89" s="177"/>
      <c r="K89" s="177"/>
      <c r="L89" s="182"/>
      <c r="M89" s="183"/>
      <c r="N89" s="184"/>
      <c r="O89" s="184"/>
      <c r="P89" s="184"/>
      <c r="Q89" s="184"/>
      <c r="R89" s="184"/>
      <c r="S89" s="184"/>
      <c r="T89" s="185"/>
      <c r="AT89" s="186" t="s">
        <v>132</v>
      </c>
      <c r="AU89" s="186" t="s">
        <v>67</v>
      </c>
      <c r="AV89" s="12" t="s">
        <v>141</v>
      </c>
      <c r="AW89" s="12" t="s">
        <v>134</v>
      </c>
      <c r="AX89" s="12" t="s">
        <v>75</v>
      </c>
      <c r="AY89" s="186" t="s">
        <v>126</v>
      </c>
    </row>
    <row r="90" spans="1:65" s="2" customFormat="1" ht="16.5" customHeight="1">
      <c r="A90" s="34"/>
      <c r="B90" s="35"/>
      <c r="C90" s="151" t="s">
        <v>147</v>
      </c>
      <c r="D90" s="151" t="s">
        <v>120</v>
      </c>
      <c r="E90" s="152" t="s">
        <v>148</v>
      </c>
      <c r="F90" s="153" t="s">
        <v>149</v>
      </c>
      <c r="G90" s="154" t="s">
        <v>123</v>
      </c>
      <c r="H90" s="155">
        <v>40</v>
      </c>
      <c r="I90" s="156"/>
      <c r="J90" s="157">
        <f t="shared" ref="J90:J95" si="0">ROUND(I90*H90,2)</f>
        <v>0</v>
      </c>
      <c r="K90" s="153" t="s">
        <v>124</v>
      </c>
      <c r="L90" s="39"/>
      <c r="M90" s="158" t="s">
        <v>19</v>
      </c>
      <c r="N90" s="159" t="s">
        <v>38</v>
      </c>
      <c r="O90" s="64"/>
      <c r="P90" s="160">
        <f t="shared" ref="P90:P95" si="1">O90*H90</f>
        <v>0</v>
      </c>
      <c r="Q90" s="160">
        <v>0</v>
      </c>
      <c r="R90" s="160">
        <f t="shared" ref="R90:R95" si="2">Q90*H90</f>
        <v>0</v>
      </c>
      <c r="S90" s="160">
        <v>0</v>
      </c>
      <c r="T90" s="161">
        <f t="shared" ref="T90:T95" si="3"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62" t="s">
        <v>125</v>
      </c>
      <c r="AT90" s="162" t="s">
        <v>120</v>
      </c>
      <c r="AU90" s="162" t="s">
        <v>67</v>
      </c>
      <c r="AY90" s="17" t="s">
        <v>126</v>
      </c>
      <c r="BE90" s="163">
        <f t="shared" ref="BE90:BE95" si="4">IF(N90="základní",J90,0)</f>
        <v>0</v>
      </c>
      <c r="BF90" s="163">
        <f t="shared" ref="BF90:BF95" si="5">IF(N90="snížená",J90,0)</f>
        <v>0</v>
      </c>
      <c r="BG90" s="163">
        <f t="shared" ref="BG90:BG95" si="6">IF(N90="zákl. přenesená",J90,0)</f>
        <v>0</v>
      </c>
      <c r="BH90" s="163">
        <f t="shared" ref="BH90:BH95" si="7">IF(N90="sníž. přenesená",J90,0)</f>
        <v>0</v>
      </c>
      <c r="BI90" s="163">
        <f t="shared" ref="BI90:BI95" si="8">IF(N90="nulová",J90,0)</f>
        <v>0</v>
      </c>
      <c r="BJ90" s="17" t="s">
        <v>75</v>
      </c>
      <c r="BK90" s="163">
        <f t="shared" ref="BK90:BK95" si="9">ROUND(I90*H90,2)</f>
        <v>0</v>
      </c>
      <c r="BL90" s="17" t="s">
        <v>125</v>
      </c>
      <c r="BM90" s="162" t="s">
        <v>150</v>
      </c>
    </row>
    <row r="91" spans="1:65" s="2" customFormat="1" ht="37.9" customHeight="1">
      <c r="A91" s="34"/>
      <c r="B91" s="35"/>
      <c r="C91" s="151" t="s">
        <v>151</v>
      </c>
      <c r="D91" s="151" t="s">
        <v>120</v>
      </c>
      <c r="E91" s="152" t="s">
        <v>152</v>
      </c>
      <c r="F91" s="153" t="s">
        <v>153</v>
      </c>
      <c r="G91" s="154" t="s">
        <v>123</v>
      </c>
      <c r="H91" s="155">
        <v>1</v>
      </c>
      <c r="I91" s="156"/>
      <c r="J91" s="157">
        <f t="shared" si="0"/>
        <v>0</v>
      </c>
      <c r="K91" s="153" t="s">
        <v>124</v>
      </c>
      <c r="L91" s="39"/>
      <c r="M91" s="158" t="s">
        <v>19</v>
      </c>
      <c r="N91" s="159" t="s">
        <v>38</v>
      </c>
      <c r="O91" s="64"/>
      <c r="P91" s="160">
        <f t="shared" si="1"/>
        <v>0</v>
      </c>
      <c r="Q91" s="160">
        <v>0</v>
      </c>
      <c r="R91" s="160">
        <f t="shared" si="2"/>
        <v>0</v>
      </c>
      <c r="S91" s="160">
        <v>0</v>
      </c>
      <c r="T91" s="161">
        <f t="shared" si="3"/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62" t="s">
        <v>154</v>
      </c>
      <c r="AT91" s="162" t="s">
        <v>120</v>
      </c>
      <c r="AU91" s="162" t="s">
        <v>67</v>
      </c>
      <c r="AY91" s="17" t="s">
        <v>126</v>
      </c>
      <c r="BE91" s="163">
        <f t="shared" si="4"/>
        <v>0</v>
      </c>
      <c r="BF91" s="163">
        <f t="shared" si="5"/>
        <v>0</v>
      </c>
      <c r="BG91" s="163">
        <f t="shared" si="6"/>
        <v>0</v>
      </c>
      <c r="BH91" s="163">
        <f t="shared" si="7"/>
        <v>0</v>
      </c>
      <c r="BI91" s="163">
        <f t="shared" si="8"/>
        <v>0</v>
      </c>
      <c r="BJ91" s="17" t="s">
        <v>75</v>
      </c>
      <c r="BK91" s="163">
        <f t="shared" si="9"/>
        <v>0</v>
      </c>
      <c r="BL91" s="17" t="s">
        <v>154</v>
      </c>
      <c r="BM91" s="162" t="s">
        <v>155</v>
      </c>
    </row>
    <row r="92" spans="1:65" s="2" customFormat="1" ht="24.2" customHeight="1">
      <c r="A92" s="34"/>
      <c r="B92" s="35"/>
      <c r="C92" s="187" t="s">
        <v>156</v>
      </c>
      <c r="D92" s="187" t="s">
        <v>157</v>
      </c>
      <c r="E92" s="188" t="s">
        <v>158</v>
      </c>
      <c r="F92" s="189" t="s">
        <v>159</v>
      </c>
      <c r="G92" s="190" t="s">
        <v>123</v>
      </c>
      <c r="H92" s="191">
        <v>1</v>
      </c>
      <c r="I92" s="192"/>
      <c r="J92" s="193">
        <f t="shared" si="0"/>
        <v>0</v>
      </c>
      <c r="K92" s="189" t="s">
        <v>124</v>
      </c>
      <c r="L92" s="194"/>
      <c r="M92" s="195" t="s">
        <v>19</v>
      </c>
      <c r="N92" s="196" t="s">
        <v>38</v>
      </c>
      <c r="O92" s="64"/>
      <c r="P92" s="160">
        <f t="shared" si="1"/>
        <v>0</v>
      </c>
      <c r="Q92" s="160">
        <v>0</v>
      </c>
      <c r="R92" s="160">
        <f t="shared" si="2"/>
        <v>0</v>
      </c>
      <c r="S92" s="160">
        <v>0</v>
      </c>
      <c r="T92" s="161">
        <f t="shared" si="3"/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62" t="s">
        <v>160</v>
      </c>
      <c r="AT92" s="162" t="s">
        <v>157</v>
      </c>
      <c r="AU92" s="162" t="s">
        <v>67</v>
      </c>
      <c r="AY92" s="17" t="s">
        <v>126</v>
      </c>
      <c r="BE92" s="163">
        <f t="shared" si="4"/>
        <v>0</v>
      </c>
      <c r="BF92" s="163">
        <f t="shared" si="5"/>
        <v>0</v>
      </c>
      <c r="BG92" s="163">
        <f t="shared" si="6"/>
        <v>0</v>
      </c>
      <c r="BH92" s="163">
        <f t="shared" si="7"/>
        <v>0</v>
      </c>
      <c r="BI92" s="163">
        <f t="shared" si="8"/>
        <v>0</v>
      </c>
      <c r="BJ92" s="17" t="s">
        <v>75</v>
      </c>
      <c r="BK92" s="163">
        <f t="shared" si="9"/>
        <v>0</v>
      </c>
      <c r="BL92" s="17" t="s">
        <v>154</v>
      </c>
      <c r="BM92" s="162" t="s">
        <v>161</v>
      </c>
    </row>
    <row r="93" spans="1:65" s="2" customFormat="1" ht="21.75" customHeight="1">
      <c r="A93" s="34"/>
      <c r="B93" s="35"/>
      <c r="C93" s="187" t="s">
        <v>162</v>
      </c>
      <c r="D93" s="187" t="s">
        <v>157</v>
      </c>
      <c r="E93" s="188" t="s">
        <v>163</v>
      </c>
      <c r="F93" s="189" t="s">
        <v>164</v>
      </c>
      <c r="G93" s="190" t="s">
        <v>123</v>
      </c>
      <c r="H93" s="191">
        <v>40</v>
      </c>
      <c r="I93" s="192"/>
      <c r="J93" s="193">
        <f t="shared" si="0"/>
        <v>0</v>
      </c>
      <c r="K93" s="189" t="s">
        <v>124</v>
      </c>
      <c r="L93" s="194"/>
      <c r="M93" s="195" t="s">
        <v>19</v>
      </c>
      <c r="N93" s="196" t="s">
        <v>38</v>
      </c>
      <c r="O93" s="64"/>
      <c r="P93" s="160">
        <f t="shared" si="1"/>
        <v>0</v>
      </c>
      <c r="Q93" s="160">
        <v>0</v>
      </c>
      <c r="R93" s="160">
        <f t="shared" si="2"/>
        <v>0</v>
      </c>
      <c r="S93" s="160">
        <v>0</v>
      </c>
      <c r="T93" s="161">
        <f t="shared" si="3"/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62" t="s">
        <v>165</v>
      </c>
      <c r="AT93" s="162" t="s">
        <v>157</v>
      </c>
      <c r="AU93" s="162" t="s">
        <v>67</v>
      </c>
      <c r="AY93" s="17" t="s">
        <v>126</v>
      </c>
      <c r="BE93" s="163">
        <f t="shared" si="4"/>
        <v>0</v>
      </c>
      <c r="BF93" s="163">
        <f t="shared" si="5"/>
        <v>0</v>
      </c>
      <c r="BG93" s="163">
        <f t="shared" si="6"/>
        <v>0</v>
      </c>
      <c r="BH93" s="163">
        <f t="shared" si="7"/>
        <v>0</v>
      </c>
      <c r="BI93" s="163">
        <f t="shared" si="8"/>
        <v>0</v>
      </c>
      <c r="BJ93" s="17" t="s">
        <v>75</v>
      </c>
      <c r="BK93" s="163">
        <f t="shared" si="9"/>
        <v>0</v>
      </c>
      <c r="BL93" s="17" t="s">
        <v>165</v>
      </c>
      <c r="BM93" s="162" t="s">
        <v>166</v>
      </c>
    </row>
    <row r="94" spans="1:65" s="2" customFormat="1" ht="24.2" customHeight="1">
      <c r="A94" s="34"/>
      <c r="B94" s="35"/>
      <c r="C94" s="151" t="s">
        <v>167</v>
      </c>
      <c r="D94" s="151" t="s">
        <v>120</v>
      </c>
      <c r="E94" s="152" t="s">
        <v>168</v>
      </c>
      <c r="F94" s="153" t="s">
        <v>169</v>
      </c>
      <c r="G94" s="154" t="s">
        <v>123</v>
      </c>
      <c r="H94" s="155">
        <v>40</v>
      </c>
      <c r="I94" s="156"/>
      <c r="J94" s="157">
        <f t="shared" si="0"/>
        <v>0</v>
      </c>
      <c r="K94" s="153" t="s">
        <v>124</v>
      </c>
      <c r="L94" s="39"/>
      <c r="M94" s="158" t="s">
        <v>19</v>
      </c>
      <c r="N94" s="159" t="s">
        <v>38</v>
      </c>
      <c r="O94" s="64"/>
      <c r="P94" s="160">
        <f t="shared" si="1"/>
        <v>0</v>
      </c>
      <c r="Q94" s="160">
        <v>0</v>
      </c>
      <c r="R94" s="160">
        <f t="shared" si="2"/>
        <v>0</v>
      </c>
      <c r="S94" s="160">
        <v>0</v>
      </c>
      <c r="T94" s="161">
        <f t="shared" si="3"/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62" t="s">
        <v>125</v>
      </c>
      <c r="AT94" s="162" t="s">
        <v>120</v>
      </c>
      <c r="AU94" s="162" t="s">
        <v>67</v>
      </c>
      <c r="AY94" s="17" t="s">
        <v>126</v>
      </c>
      <c r="BE94" s="163">
        <f t="shared" si="4"/>
        <v>0</v>
      </c>
      <c r="BF94" s="163">
        <f t="shared" si="5"/>
        <v>0</v>
      </c>
      <c r="BG94" s="163">
        <f t="shared" si="6"/>
        <v>0</v>
      </c>
      <c r="BH94" s="163">
        <f t="shared" si="7"/>
        <v>0</v>
      </c>
      <c r="BI94" s="163">
        <f t="shared" si="8"/>
        <v>0</v>
      </c>
      <c r="BJ94" s="17" t="s">
        <v>75</v>
      </c>
      <c r="BK94" s="163">
        <f t="shared" si="9"/>
        <v>0</v>
      </c>
      <c r="BL94" s="17" t="s">
        <v>125</v>
      </c>
      <c r="BM94" s="162" t="s">
        <v>170</v>
      </c>
    </row>
    <row r="95" spans="1:65" s="2" customFormat="1" ht="37.9" customHeight="1">
      <c r="A95" s="34"/>
      <c r="B95" s="35"/>
      <c r="C95" s="187" t="s">
        <v>171</v>
      </c>
      <c r="D95" s="187" t="s">
        <v>157</v>
      </c>
      <c r="E95" s="188" t="s">
        <v>172</v>
      </c>
      <c r="F95" s="189" t="s">
        <v>173</v>
      </c>
      <c r="G95" s="190" t="s">
        <v>123</v>
      </c>
      <c r="H95" s="191">
        <v>40</v>
      </c>
      <c r="I95" s="192"/>
      <c r="J95" s="193">
        <f t="shared" si="0"/>
        <v>0</v>
      </c>
      <c r="K95" s="189" t="s">
        <v>124</v>
      </c>
      <c r="L95" s="194"/>
      <c r="M95" s="195" t="s">
        <v>19</v>
      </c>
      <c r="N95" s="196" t="s">
        <v>38</v>
      </c>
      <c r="O95" s="64"/>
      <c r="P95" s="160">
        <f t="shared" si="1"/>
        <v>0</v>
      </c>
      <c r="Q95" s="160">
        <v>0</v>
      </c>
      <c r="R95" s="160">
        <f t="shared" si="2"/>
        <v>0</v>
      </c>
      <c r="S95" s="160">
        <v>0</v>
      </c>
      <c r="T95" s="161">
        <f t="shared" si="3"/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62" t="s">
        <v>165</v>
      </c>
      <c r="AT95" s="162" t="s">
        <v>157</v>
      </c>
      <c r="AU95" s="162" t="s">
        <v>67</v>
      </c>
      <c r="AY95" s="17" t="s">
        <v>126</v>
      </c>
      <c r="BE95" s="163">
        <f t="shared" si="4"/>
        <v>0</v>
      </c>
      <c r="BF95" s="163">
        <f t="shared" si="5"/>
        <v>0</v>
      </c>
      <c r="BG95" s="163">
        <f t="shared" si="6"/>
        <v>0</v>
      </c>
      <c r="BH95" s="163">
        <f t="shared" si="7"/>
        <v>0</v>
      </c>
      <c r="BI95" s="163">
        <f t="shared" si="8"/>
        <v>0</v>
      </c>
      <c r="BJ95" s="17" t="s">
        <v>75</v>
      </c>
      <c r="BK95" s="163">
        <f t="shared" si="9"/>
        <v>0</v>
      </c>
      <c r="BL95" s="17" t="s">
        <v>165</v>
      </c>
      <c r="BM95" s="162" t="s">
        <v>174</v>
      </c>
    </row>
    <row r="96" spans="1:65" s="2" customFormat="1" ht="39">
      <c r="A96" s="34"/>
      <c r="B96" s="35"/>
      <c r="C96" s="36"/>
      <c r="D96" s="166" t="s">
        <v>175</v>
      </c>
      <c r="E96" s="36"/>
      <c r="F96" s="197" t="s">
        <v>176</v>
      </c>
      <c r="G96" s="36"/>
      <c r="H96" s="36"/>
      <c r="I96" s="198"/>
      <c r="J96" s="36"/>
      <c r="K96" s="36"/>
      <c r="L96" s="39"/>
      <c r="M96" s="199"/>
      <c r="N96" s="200"/>
      <c r="O96" s="64"/>
      <c r="P96" s="64"/>
      <c r="Q96" s="64"/>
      <c r="R96" s="64"/>
      <c r="S96" s="64"/>
      <c r="T96" s="65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7" t="s">
        <v>175</v>
      </c>
      <c r="AU96" s="17" t="s">
        <v>67</v>
      </c>
    </row>
    <row r="97" spans="1:65" s="2" customFormat="1" ht="21.75" customHeight="1">
      <c r="A97" s="34"/>
      <c r="B97" s="35"/>
      <c r="C97" s="151" t="s">
        <v>177</v>
      </c>
      <c r="D97" s="151" t="s">
        <v>120</v>
      </c>
      <c r="E97" s="152" t="s">
        <v>178</v>
      </c>
      <c r="F97" s="153" t="s">
        <v>179</v>
      </c>
      <c r="G97" s="154" t="s">
        <v>123</v>
      </c>
      <c r="H97" s="155">
        <v>20</v>
      </c>
      <c r="I97" s="156"/>
      <c r="J97" s="157">
        <f t="shared" ref="J97:J104" si="10">ROUND(I97*H97,2)</f>
        <v>0</v>
      </c>
      <c r="K97" s="153" t="s">
        <v>124</v>
      </c>
      <c r="L97" s="39"/>
      <c r="M97" s="158" t="s">
        <v>19</v>
      </c>
      <c r="N97" s="159" t="s">
        <v>38</v>
      </c>
      <c r="O97" s="64"/>
      <c r="P97" s="160">
        <f t="shared" ref="P97:P104" si="11">O97*H97</f>
        <v>0</v>
      </c>
      <c r="Q97" s="160">
        <v>0</v>
      </c>
      <c r="R97" s="160">
        <f t="shared" ref="R97:R104" si="12">Q97*H97</f>
        <v>0</v>
      </c>
      <c r="S97" s="160">
        <v>0</v>
      </c>
      <c r="T97" s="161">
        <f t="shared" ref="T97:T104" si="13"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62" t="s">
        <v>154</v>
      </c>
      <c r="AT97" s="162" t="s">
        <v>120</v>
      </c>
      <c r="AU97" s="162" t="s">
        <v>67</v>
      </c>
      <c r="AY97" s="17" t="s">
        <v>126</v>
      </c>
      <c r="BE97" s="163">
        <f t="shared" ref="BE97:BE104" si="14">IF(N97="základní",J97,0)</f>
        <v>0</v>
      </c>
      <c r="BF97" s="163">
        <f t="shared" ref="BF97:BF104" si="15">IF(N97="snížená",J97,0)</f>
        <v>0</v>
      </c>
      <c r="BG97" s="163">
        <f t="shared" ref="BG97:BG104" si="16">IF(N97="zákl. přenesená",J97,0)</f>
        <v>0</v>
      </c>
      <c r="BH97" s="163">
        <f t="shared" ref="BH97:BH104" si="17">IF(N97="sníž. přenesená",J97,0)</f>
        <v>0</v>
      </c>
      <c r="BI97" s="163">
        <f t="shared" ref="BI97:BI104" si="18">IF(N97="nulová",J97,0)</f>
        <v>0</v>
      </c>
      <c r="BJ97" s="17" t="s">
        <v>75</v>
      </c>
      <c r="BK97" s="163">
        <f t="shared" ref="BK97:BK104" si="19">ROUND(I97*H97,2)</f>
        <v>0</v>
      </c>
      <c r="BL97" s="17" t="s">
        <v>154</v>
      </c>
      <c r="BM97" s="162" t="s">
        <v>180</v>
      </c>
    </row>
    <row r="98" spans="1:65" s="2" customFormat="1" ht="16.5" customHeight="1">
      <c r="A98" s="34"/>
      <c r="B98" s="35"/>
      <c r="C98" s="187" t="s">
        <v>181</v>
      </c>
      <c r="D98" s="187" t="s">
        <v>157</v>
      </c>
      <c r="E98" s="188" t="s">
        <v>182</v>
      </c>
      <c r="F98" s="189" t="s">
        <v>183</v>
      </c>
      <c r="G98" s="190" t="s">
        <v>123</v>
      </c>
      <c r="H98" s="191">
        <v>20</v>
      </c>
      <c r="I98" s="192"/>
      <c r="J98" s="193">
        <f t="shared" si="10"/>
        <v>0</v>
      </c>
      <c r="K98" s="189" t="s">
        <v>124</v>
      </c>
      <c r="L98" s="194"/>
      <c r="M98" s="195" t="s">
        <v>19</v>
      </c>
      <c r="N98" s="196" t="s">
        <v>38</v>
      </c>
      <c r="O98" s="64"/>
      <c r="P98" s="160">
        <f t="shared" si="11"/>
        <v>0</v>
      </c>
      <c r="Q98" s="160">
        <v>0</v>
      </c>
      <c r="R98" s="160">
        <f t="shared" si="12"/>
        <v>0</v>
      </c>
      <c r="S98" s="160">
        <v>0</v>
      </c>
      <c r="T98" s="161">
        <f t="shared" si="13"/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62" t="s">
        <v>125</v>
      </c>
      <c r="AT98" s="162" t="s">
        <v>157</v>
      </c>
      <c r="AU98" s="162" t="s">
        <v>67</v>
      </c>
      <c r="AY98" s="17" t="s">
        <v>126</v>
      </c>
      <c r="BE98" s="163">
        <f t="shared" si="14"/>
        <v>0</v>
      </c>
      <c r="BF98" s="163">
        <f t="shared" si="15"/>
        <v>0</v>
      </c>
      <c r="BG98" s="163">
        <f t="shared" si="16"/>
        <v>0</v>
      </c>
      <c r="BH98" s="163">
        <f t="shared" si="17"/>
        <v>0</v>
      </c>
      <c r="BI98" s="163">
        <f t="shared" si="18"/>
        <v>0</v>
      </c>
      <c r="BJ98" s="17" t="s">
        <v>75</v>
      </c>
      <c r="BK98" s="163">
        <f t="shared" si="19"/>
        <v>0</v>
      </c>
      <c r="BL98" s="17" t="s">
        <v>125</v>
      </c>
      <c r="BM98" s="162" t="s">
        <v>184</v>
      </c>
    </row>
    <row r="99" spans="1:65" s="2" customFormat="1" ht="33" customHeight="1">
      <c r="A99" s="34"/>
      <c r="B99" s="35"/>
      <c r="C99" s="151" t="s">
        <v>185</v>
      </c>
      <c r="D99" s="151" t="s">
        <v>120</v>
      </c>
      <c r="E99" s="152" t="s">
        <v>186</v>
      </c>
      <c r="F99" s="153" t="s">
        <v>187</v>
      </c>
      <c r="G99" s="154" t="s">
        <v>138</v>
      </c>
      <c r="H99" s="155">
        <v>128</v>
      </c>
      <c r="I99" s="156"/>
      <c r="J99" s="157">
        <f t="shared" si="10"/>
        <v>0</v>
      </c>
      <c r="K99" s="153" t="s">
        <v>124</v>
      </c>
      <c r="L99" s="39"/>
      <c r="M99" s="158" t="s">
        <v>19</v>
      </c>
      <c r="N99" s="159" t="s">
        <v>38</v>
      </c>
      <c r="O99" s="64"/>
      <c r="P99" s="160">
        <f t="shared" si="11"/>
        <v>0</v>
      </c>
      <c r="Q99" s="160">
        <v>0</v>
      </c>
      <c r="R99" s="160">
        <f t="shared" si="12"/>
        <v>0</v>
      </c>
      <c r="S99" s="160">
        <v>0</v>
      </c>
      <c r="T99" s="161">
        <f t="shared" si="13"/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62" t="s">
        <v>125</v>
      </c>
      <c r="AT99" s="162" t="s">
        <v>120</v>
      </c>
      <c r="AU99" s="162" t="s">
        <v>67</v>
      </c>
      <c r="AY99" s="17" t="s">
        <v>126</v>
      </c>
      <c r="BE99" s="163">
        <f t="shared" si="14"/>
        <v>0</v>
      </c>
      <c r="BF99" s="163">
        <f t="shared" si="15"/>
        <v>0</v>
      </c>
      <c r="BG99" s="163">
        <f t="shared" si="16"/>
        <v>0</v>
      </c>
      <c r="BH99" s="163">
        <f t="shared" si="17"/>
        <v>0</v>
      </c>
      <c r="BI99" s="163">
        <f t="shared" si="18"/>
        <v>0</v>
      </c>
      <c r="BJ99" s="17" t="s">
        <v>75</v>
      </c>
      <c r="BK99" s="163">
        <f t="shared" si="19"/>
        <v>0</v>
      </c>
      <c r="BL99" s="17" t="s">
        <v>125</v>
      </c>
      <c r="BM99" s="162" t="s">
        <v>188</v>
      </c>
    </row>
    <row r="100" spans="1:65" s="2" customFormat="1" ht="16.5" customHeight="1">
      <c r="A100" s="34"/>
      <c r="B100" s="35"/>
      <c r="C100" s="187" t="s">
        <v>189</v>
      </c>
      <c r="D100" s="187" t="s">
        <v>157</v>
      </c>
      <c r="E100" s="188" t="s">
        <v>190</v>
      </c>
      <c r="F100" s="189" t="s">
        <v>191</v>
      </c>
      <c r="G100" s="190" t="s">
        <v>138</v>
      </c>
      <c r="H100" s="191">
        <v>128</v>
      </c>
      <c r="I100" s="192"/>
      <c r="J100" s="193">
        <f t="shared" si="10"/>
        <v>0</v>
      </c>
      <c r="K100" s="189" t="s">
        <v>124</v>
      </c>
      <c r="L100" s="194"/>
      <c r="M100" s="195" t="s">
        <v>19</v>
      </c>
      <c r="N100" s="196" t="s">
        <v>38</v>
      </c>
      <c r="O100" s="64"/>
      <c r="P100" s="160">
        <f t="shared" si="11"/>
        <v>0</v>
      </c>
      <c r="Q100" s="160">
        <v>0</v>
      </c>
      <c r="R100" s="160">
        <f t="shared" si="12"/>
        <v>0</v>
      </c>
      <c r="S100" s="160">
        <v>0</v>
      </c>
      <c r="T100" s="161">
        <f t="shared" si="13"/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62" t="s">
        <v>165</v>
      </c>
      <c r="AT100" s="162" t="s">
        <v>157</v>
      </c>
      <c r="AU100" s="162" t="s">
        <v>67</v>
      </c>
      <c r="AY100" s="17" t="s">
        <v>126</v>
      </c>
      <c r="BE100" s="163">
        <f t="shared" si="14"/>
        <v>0</v>
      </c>
      <c r="BF100" s="163">
        <f t="shared" si="15"/>
        <v>0</v>
      </c>
      <c r="BG100" s="163">
        <f t="shared" si="16"/>
        <v>0</v>
      </c>
      <c r="BH100" s="163">
        <f t="shared" si="17"/>
        <v>0</v>
      </c>
      <c r="BI100" s="163">
        <f t="shared" si="18"/>
        <v>0</v>
      </c>
      <c r="BJ100" s="17" t="s">
        <v>75</v>
      </c>
      <c r="BK100" s="163">
        <f t="shared" si="19"/>
        <v>0</v>
      </c>
      <c r="BL100" s="17" t="s">
        <v>165</v>
      </c>
      <c r="BM100" s="162" t="s">
        <v>192</v>
      </c>
    </row>
    <row r="101" spans="1:65" s="2" customFormat="1" ht="33" customHeight="1">
      <c r="A101" s="34"/>
      <c r="B101" s="35"/>
      <c r="C101" s="151" t="s">
        <v>193</v>
      </c>
      <c r="D101" s="151" t="s">
        <v>120</v>
      </c>
      <c r="E101" s="152" t="s">
        <v>194</v>
      </c>
      <c r="F101" s="153" t="s">
        <v>195</v>
      </c>
      <c r="G101" s="154" t="s">
        <v>138</v>
      </c>
      <c r="H101" s="155">
        <v>24</v>
      </c>
      <c r="I101" s="156"/>
      <c r="J101" s="157">
        <f t="shared" si="10"/>
        <v>0</v>
      </c>
      <c r="K101" s="153" t="s">
        <v>124</v>
      </c>
      <c r="L101" s="39"/>
      <c r="M101" s="158" t="s">
        <v>19</v>
      </c>
      <c r="N101" s="159" t="s">
        <v>38</v>
      </c>
      <c r="O101" s="64"/>
      <c r="P101" s="160">
        <f t="shared" si="11"/>
        <v>0</v>
      </c>
      <c r="Q101" s="160">
        <v>0</v>
      </c>
      <c r="R101" s="160">
        <f t="shared" si="12"/>
        <v>0</v>
      </c>
      <c r="S101" s="160">
        <v>0</v>
      </c>
      <c r="T101" s="161">
        <f t="shared" si="13"/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62" t="s">
        <v>125</v>
      </c>
      <c r="AT101" s="162" t="s">
        <v>120</v>
      </c>
      <c r="AU101" s="162" t="s">
        <v>67</v>
      </c>
      <c r="AY101" s="17" t="s">
        <v>126</v>
      </c>
      <c r="BE101" s="163">
        <f t="shared" si="14"/>
        <v>0</v>
      </c>
      <c r="BF101" s="163">
        <f t="shared" si="15"/>
        <v>0</v>
      </c>
      <c r="BG101" s="163">
        <f t="shared" si="16"/>
        <v>0</v>
      </c>
      <c r="BH101" s="163">
        <f t="shared" si="17"/>
        <v>0</v>
      </c>
      <c r="BI101" s="163">
        <f t="shared" si="18"/>
        <v>0</v>
      </c>
      <c r="BJ101" s="17" t="s">
        <v>75</v>
      </c>
      <c r="BK101" s="163">
        <f t="shared" si="19"/>
        <v>0</v>
      </c>
      <c r="BL101" s="17" t="s">
        <v>125</v>
      </c>
      <c r="BM101" s="162" t="s">
        <v>196</v>
      </c>
    </row>
    <row r="102" spans="1:65" s="2" customFormat="1" ht="16.5" customHeight="1">
      <c r="A102" s="34"/>
      <c r="B102" s="35"/>
      <c r="C102" s="187" t="s">
        <v>197</v>
      </c>
      <c r="D102" s="187" t="s">
        <v>157</v>
      </c>
      <c r="E102" s="188" t="s">
        <v>198</v>
      </c>
      <c r="F102" s="189" t="s">
        <v>199</v>
      </c>
      <c r="G102" s="190" t="s">
        <v>138</v>
      </c>
      <c r="H102" s="191">
        <v>24</v>
      </c>
      <c r="I102" s="192"/>
      <c r="J102" s="193">
        <f t="shared" si="10"/>
        <v>0</v>
      </c>
      <c r="K102" s="189" t="s">
        <v>124</v>
      </c>
      <c r="L102" s="194"/>
      <c r="M102" s="195" t="s">
        <v>19</v>
      </c>
      <c r="N102" s="196" t="s">
        <v>38</v>
      </c>
      <c r="O102" s="64"/>
      <c r="P102" s="160">
        <f t="shared" si="11"/>
        <v>0</v>
      </c>
      <c r="Q102" s="160">
        <v>0</v>
      </c>
      <c r="R102" s="160">
        <f t="shared" si="12"/>
        <v>0</v>
      </c>
      <c r="S102" s="160">
        <v>0</v>
      </c>
      <c r="T102" s="161">
        <f t="shared" si="13"/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62" t="s">
        <v>165</v>
      </c>
      <c r="AT102" s="162" t="s">
        <v>157</v>
      </c>
      <c r="AU102" s="162" t="s">
        <v>67</v>
      </c>
      <c r="AY102" s="17" t="s">
        <v>126</v>
      </c>
      <c r="BE102" s="163">
        <f t="shared" si="14"/>
        <v>0</v>
      </c>
      <c r="BF102" s="163">
        <f t="shared" si="15"/>
        <v>0</v>
      </c>
      <c r="BG102" s="163">
        <f t="shared" si="16"/>
        <v>0</v>
      </c>
      <c r="BH102" s="163">
        <f t="shared" si="17"/>
        <v>0</v>
      </c>
      <c r="BI102" s="163">
        <f t="shared" si="18"/>
        <v>0</v>
      </c>
      <c r="BJ102" s="17" t="s">
        <v>75</v>
      </c>
      <c r="BK102" s="163">
        <f t="shared" si="19"/>
        <v>0</v>
      </c>
      <c r="BL102" s="17" t="s">
        <v>165</v>
      </c>
      <c r="BM102" s="162" t="s">
        <v>200</v>
      </c>
    </row>
    <row r="103" spans="1:65" s="2" customFormat="1" ht="24.2" customHeight="1">
      <c r="A103" s="34"/>
      <c r="B103" s="35"/>
      <c r="C103" s="151" t="s">
        <v>201</v>
      </c>
      <c r="D103" s="151" t="s">
        <v>120</v>
      </c>
      <c r="E103" s="152" t="s">
        <v>202</v>
      </c>
      <c r="F103" s="153" t="s">
        <v>203</v>
      </c>
      <c r="G103" s="154" t="s">
        <v>138</v>
      </c>
      <c r="H103" s="155">
        <v>100</v>
      </c>
      <c r="I103" s="156"/>
      <c r="J103" s="157">
        <f t="shared" si="10"/>
        <v>0</v>
      </c>
      <c r="K103" s="153" t="s">
        <v>124</v>
      </c>
      <c r="L103" s="39"/>
      <c r="M103" s="158" t="s">
        <v>19</v>
      </c>
      <c r="N103" s="159" t="s">
        <v>38</v>
      </c>
      <c r="O103" s="64"/>
      <c r="P103" s="160">
        <f t="shared" si="11"/>
        <v>0</v>
      </c>
      <c r="Q103" s="160">
        <v>0</v>
      </c>
      <c r="R103" s="160">
        <f t="shared" si="12"/>
        <v>0</v>
      </c>
      <c r="S103" s="160">
        <v>0</v>
      </c>
      <c r="T103" s="161">
        <f t="shared" si="13"/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62" t="s">
        <v>125</v>
      </c>
      <c r="AT103" s="162" t="s">
        <v>120</v>
      </c>
      <c r="AU103" s="162" t="s">
        <v>67</v>
      </c>
      <c r="AY103" s="17" t="s">
        <v>126</v>
      </c>
      <c r="BE103" s="163">
        <f t="shared" si="14"/>
        <v>0</v>
      </c>
      <c r="BF103" s="163">
        <f t="shared" si="15"/>
        <v>0</v>
      </c>
      <c r="BG103" s="163">
        <f t="shared" si="16"/>
        <v>0</v>
      </c>
      <c r="BH103" s="163">
        <f t="shared" si="17"/>
        <v>0</v>
      </c>
      <c r="BI103" s="163">
        <f t="shared" si="18"/>
        <v>0</v>
      </c>
      <c r="BJ103" s="17" t="s">
        <v>75</v>
      </c>
      <c r="BK103" s="163">
        <f t="shared" si="19"/>
        <v>0</v>
      </c>
      <c r="BL103" s="17" t="s">
        <v>125</v>
      </c>
      <c r="BM103" s="162" t="s">
        <v>204</v>
      </c>
    </row>
    <row r="104" spans="1:65" s="2" customFormat="1" ht="16.5" customHeight="1">
      <c r="A104" s="34"/>
      <c r="B104" s="35"/>
      <c r="C104" s="187" t="s">
        <v>205</v>
      </c>
      <c r="D104" s="187" t="s">
        <v>157</v>
      </c>
      <c r="E104" s="188" t="s">
        <v>206</v>
      </c>
      <c r="F104" s="189" t="s">
        <v>207</v>
      </c>
      <c r="G104" s="190" t="s">
        <v>138</v>
      </c>
      <c r="H104" s="191">
        <v>100</v>
      </c>
      <c r="I104" s="192"/>
      <c r="J104" s="193">
        <f t="shared" si="10"/>
        <v>0</v>
      </c>
      <c r="K104" s="189" t="s">
        <v>124</v>
      </c>
      <c r="L104" s="194"/>
      <c r="M104" s="195" t="s">
        <v>19</v>
      </c>
      <c r="N104" s="196" t="s">
        <v>38</v>
      </c>
      <c r="O104" s="64"/>
      <c r="P104" s="160">
        <f t="shared" si="11"/>
        <v>0</v>
      </c>
      <c r="Q104" s="160">
        <v>0</v>
      </c>
      <c r="R104" s="160">
        <f t="shared" si="12"/>
        <v>0</v>
      </c>
      <c r="S104" s="160">
        <v>0</v>
      </c>
      <c r="T104" s="161">
        <f t="shared" si="13"/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62" t="s">
        <v>125</v>
      </c>
      <c r="AT104" s="162" t="s">
        <v>157</v>
      </c>
      <c r="AU104" s="162" t="s">
        <v>67</v>
      </c>
      <c r="AY104" s="17" t="s">
        <v>126</v>
      </c>
      <c r="BE104" s="163">
        <f t="shared" si="14"/>
        <v>0</v>
      </c>
      <c r="BF104" s="163">
        <f t="shared" si="15"/>
        <v>0</v>
      </c>
      <c r="BG104" s="163">
        <f t="shared" si="16"/>
        <v>0</v>
      </c>
      <c r="BH104" s="163">
        <f t="shared" si="17"/>
        <v>0</v>
      </c>
      <c r="BI104" s="163">
        <f t="shared" si="18"/>
        <v>0</v>
      </c>
      <c r="BJ104" s="17" t="s">
        <v>75</v>
      </c>
      <c r="BK104" s="163">
        <f t="shared" si="19"/>
        <v>0</v>
      </c>
      <c r="BL104" s="17" t="s">
        <v>125</v>
      </c>
      <c r="BM104" s="162" t="s">
        <v>208</v>
      </c>
    </row>
    <row r="105" spans="1:65" s="2" customFormat="1" ht="19.5">
      <c r="A105" s="34"/>
      <c r="B105" s="35"/>
      <c r="C105" s="36"/>
      <c r="D105" s="166" t="s">
        <v>175</v>
      </c>
      <c r="E105" s="36"/>
      <c r="F105" s="197" t="s">
        <v>209</v>
      </c>
      <c r="G105" s="36"/>
      <c r="H105" s="36"/>
      <c r="I105" s="198"/>
      <c r="J105" s="36"/>
      <c r="K105" s="36"/>
      <c r="L105" s="39"/>
      <c r="M105" s="199"/>
      <c r="N105" s="200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175</v>
      </c>
      <c r="AU105" s="17" t="s">
        <v>67</v>
      </c>
    </row>
    <row r="106" spans="1:65" s="2" customFormat="1" ht="21.75" customHeight="1">
      <c r="A106" s="34"/>
      <c r="B106" s="35"/>
      <c r="C106" s="151" t="s">
        <v>210</v>
      </c>
      <c r="D106" s="151" t="s">
        <v>120</v>
      </c>
      <c r="E106" s="152" t="s">
        <v>211</v>
      </c>
      <c r="F106" s="153" t="s">
        <v>212</v>
      </c>
      <c r="G106" s="154" t="s">
        <v>138</v>
      </c>
      <c r="H106" s="155">
        <v>110</v>
      </c>
      <c r="I106" s="156"/>
      <c r="J106" s="157">
        <f>ROUND(I106*H106,2)</f>
        <v>0</v>
      </c>
      <c r="K106" s="153" t="s">
        <v>124</v>
      </c>
      <c r="L106" s="39"/>
      <c r="M106" s="158" t="s">
        <v>19</v>
      </c>
      <c r="N106" s="159" t="s">
        <v>38</v>
      </c>
      <c r="O106" s="64"/>
      <c r="P106" s="160">
        <f>O106*H106</f>
        <v>0</v>
      </c>
      <c r="Q106" s="160">
        <v>0</v>
      </c>
      <c r="R106" s="160">
        <f>Q106*H106</f>
        <v>0</v>
      </c>
      <c r="S106" s="160">
        <v>0</v>
      </c>
      <c r="T106" s="161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62" t="s">
        <v>125</v>
      </c>
      <c r="AT106" s="162" t="s">
        <v>120</v>
      </c>
      <c r="AU106" s="162" t="s">
        <v>67</v>
      </c>
      <c r="AY106" s="17" t="s">
        <v>126</v>
      </c>
      <c r="BE106" s="163">
        <f>IF(N106="základní",J106,0)</f>
        <v>0</v>
      </c>
      <c r="BF106" s="163">
        <f>IF(N106="snížená",J106,0)</f>
        <v>0</v>
      </c>
      <c r="BG106" s="163">
        <f>IF(N106="zákl. přenesená",J106,0)</f>
        <v>0</v>
      </c>
      <c r="BH106" s="163">
        <f>IF(N106="sníž. přenesená",J106,0)</f>
        <v>0</v>
      </c>
      <c r="BI106" s="163">
        <f>IF(N106="nulová",J106,0)</f>
        <v>0</v>
      </c>
      <c r="BJ106" s="17" t="s">
        <v>75</v>
      </c>
      <c r="BK106" s="163">
        <f>ROUND(I106*H106,2)</f>
        <v>0</v>
      </c>
      <c r="BL106" s="17" t="s">
        <v>125</v>
      </c>
      <c r="BM106" s="162" t="s">
        <v>213</v>
      </c>
    </row>
    <row r="107" spans="1:65" s="2" customFormat="1" ht="16.5" customHeight="1">
      <c r="A107" s="34"/>
      <c r="B107" s="35"/>
      <c r="C107" s="187" t="s">
        <v>214</v>
      </c>
      <c r="D107" s="187" t="s">
        <v>157</v>
      </c>
      <c r="E107" s="188" t="s">
        <v>215</v>
      </c>
      <c r="F107" s="189" t="s">
        <v>216</v>
      </c>
      <c r="G107" s="190" t="s">
        <v>138</v>
      </c>
      <c r="H107" s="191">
        <v>110</v>
      </c>
      <c r="I107" s="192"/>
      <c r="J107" s="193">
        <f>ROUND(I107*H107,2)</f>
        <v>0</v>
      </c>
      <c r="K107" s="189" t="s">
        <v>124</v>
      </c>
      <c r="L107" s="194"/>
      <c r="M107" s="195" t="s">
        <v>19</v>
      </c>
      <c r="N107" s="196" t="s">
        <v>38</v>
      </c>
      <c r="O107" s="64"/>
      <c r="P107" s="160">
        <f>O107*H107</f>
        <v>0</v>
      </c>
      <c r="Q107" s="160">
        <v>0</v>
      </c>
      <c r="R107" s="160">
        <f>Q107*H107</f>
        <v>0</v>
      </c>
      <c r="S107" s="160">
        <v>0</v>
      </c>
      <c r="T107" s="161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62" t="s">
        <v>165</v>
      </c>
      <c r="AT107" s="162" t="s">
        <v>157</v>
      </c>
      <c r="AU107" s="162" t="s">
        <v>67</v>
      </c>
      <c r="AY107" s="17" t="s">
        <v>126</v>
      </c>
      <c r="BE107" s="163">
        <f>IF(N107="základní",J107,0)</f>
        <v>0</v>
      </c>
      <c r="BF107" s="163">
        <f>IF(N107="snížená",J107,0)</f>
        <v>0</v>
      </c>
      <c r="BG107" s="163">
        <f>IF(N107="zákl. přenesená",J107,0)</f>
        <v>0</v>
      </c>
      <c r="BH107" s="163">
        <f>IF(N107="sníž. přenesená",J107,0)</f>
        <v>0</v>
      </c>
      <c r="BI107" s="163">
        <f>IF(N107="nulová",J107,0)</f>
        <v>0</v>
      </c>
      <c r="BJ107" s="17" t="s">
        <v>75</v>
      </c>
      <c r="BK107" s="163">
        <f>ROUND(I107*H107,2)</f>
        <v>0</v>
      </c>
      <c r="BL107" s="17" t="s">
        <v>165</v>
      </c>
      <c r="BM107" s="162" t="s">
        <v>217</v>
      </c>
    </row>
    <row r="108" spans="1:65" s="2" customFormat="1" ht="44.25" customHeight="1">
      <c r="A108" s="34"/>
      <c r="B108" s="35"/>
      <c r="C108" s="151" t="s">
        <v>7</v>
      </c>
      <c r="D108" s="151" t="s">
        <v>120</v>
      </c>
      <c r="E108" s="152" t="s">
        <v>218</v>
      </c>
      <c r="F108" s="153" t="s">
        <v>219</v>
      </c>
      <c r="G108" s="154" t="s">
        <v>123</v>
      </c>
      <c r="H108" s="155">
        <v>22</v>
      </c>
      <c r="I108" s="156"/>
      <c r="J108" s="157">
        <f>ROUND(I108*H108,2)</f>
        <v>0</v>
      </c>
      <c r="K108" s="153" t="s">
        <v>124</v>
      </c>
      <c r="L108" s="39"/>
      <c r="M108" s="158" t="s">
        <v>19</v>
      </c>
      <c r="N108" s="159" t="s">
        <v>38</v>
      </c>
      <c r="O108" s="64"/>
      <c r="P108" s="160">
        <f>O108*H108</f>
        <v>0</v>
      </c>
      <c r="Q108" s="160">
        <v>0</v>
      </c>
      <c r="R108" s="160">
        <f>Q108*H108</f>
        <v>0</v>
      </c>
      <c r="S108" s="160">
        <v>0</v>
      </c>
      <c r="T108" s="161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62" t="s">
        <v>125</v>
      </c>
      <c r="AT108" s="162" t="s">
        <v>120</v>
      </c>
      <c r="AU108" s="162" t="s">
        <v>67</v>
      </c>
      <c r="AY108" s="17" t="s">
        <v>126</v>
      </c>
      <c r="BE108" s="163">
        <f>IF(N108="základní",J108,0)</f>
        <v>0</v>
      </c>
      <c r="BF108" s="163">
        <f>IF(N108="snížená",J108,0)</f>
        <v>0</v>
      </c>
      <c r="BG108" s="163">
        <f>IF(N108="zákl. přenesená",J108,0)</f>
        <v>0</v>
      </c>
      <c r="BH108" s="163">
        <f>IF(N108="sníž. přenesená",J108,0)</f>
        <v>0</v>
      </c>
      <c r="BI108" s="163">
        <f>IF(N108="nulová",J108,0)</f>
        <v>0</v>
      </c>
      <c r="BJ108" s="17" t="s">
        <v>75</v>
      </c>
      <c r="BK108" s="163">
        <f>ROUND(I108*H108,2)</f>
        <v>0</v>
      </c>
      <c r="BL108" s="17" t="s">
        <v>125</v>
      </c>
      <c r="BM108" s="162" t="s">
        <v>220</v>
      </c>
    </row>
    <row r="109" spans="1:65" s="2" customFormat="1" ht="21.75" customHeight="1">
      <c r="A109" s="34"/>
      <c r="B109" s="35"/>
      <c r="C109" s="151" t="s">
        <v>221</v>
      </c>
      <c r="D109" s="151" t="s">
        <v>120</v>
      </c>
      <c r="E109" s="152" t="s">
        <v>222</v>
      </c>
      <c r="F109" s="153" t="s">
        <v>223</v>
      </c>
      <c r="G109" s="154" t="s">
        <v>138</v>
      </c>
      <c r="H109" s="155">
        <v>241</v>
      </c>
      <c r="I109" s="156"/>
      <c r="J109" s="157">
        <f>ROUND(I109*H109,2)</f>
        <v>0</v>
      </c>
      <c r="K109" s="153" t="s">
        <v>124</v>
      </c>
      <c r="L109" s="39"/>
      <c r="M109" s="158" t="s">
        <v>19</v>
      </c>
      <c r="N109" s="159" t="s">
        <v>38</v>
      </c>
      <c r="O109" s="64"/>
      <c r="P109" s="160">
        <f>O109*H109</f>
        <v>0</v>
      </c>
      <c r="Q109" s="160">
        <v>0</v>
      </c>
      <c r="R109" s="160">
        <f>Q109*H109</f>
        <v>0</v>
      </c>
      <c r="S109" s="160">
        <v>0</v>
      </c>
      <c r="T109" s="161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62" t="s">
        <v>125</v>
      </c>
      <c r="AT109" s="162" t="s">
        <v>120</v>
      </c>
      <c r="AU109" s="162" t="s">
        <v>67</v>
      </c>
      <c r="AY109" s="17" t="s">
        <v>126</v>
      </c>
      <c r="BE109" s="163">
        <f>IF(N109="základní",J109,0)</f>
        <v>0</v>
      </c>
      <c r="BF109" s="163">
        <f>IF(N109="snížená",J109,0)</f>
        <v>0</v>
      </c>
      <c r="BG109" s="163">
        <f>IF(N109="zákl. přenesená",J109,0)</f>
        <v>0</v>
      </c>
      <c r="BH109" s="163">
        <f>IF(N109="sníž. přenesená",J109,0)</f>
        <v>0</v>
      </c>
      <c r="BI109" s="163">
        <f>IF(N109="nulová",J109,0)</f>
        <v>0</v>
      </c>
      <c r="BJ109" s="17" t="s">
        <v>75</v>
      </c>
      <c r="BK109" s="163">
        <f>ROUND(I109*H109,2)</f>
        <v>0</v>
      </c>
      <c r="BL109" s="17" t="s">
        <v>125</v>
      </c>
      <c r="BM109" s="162" t="s">
        <v>224</v>
      </c>
    </row>
    <row r="110" spans="1:65" s="2" customFormat="1" ht="21.75" customHeight="1">
      <c r="A110" s="34"/>
      <c r="B110" s="35"/>
      <c r="C110" s="187" t="s">
        <v>225</v>
      </c>
      <c r="D110" s="187" t="s">
        <v>157</v>
      </c>
      <c r="E110" s="188" t="s">
        <v>226</v>
      </c>
      <c r="F110" s="189" t="s">
        <v>227</v>
      </c>
      <c r="G110" s="190" t="s">
        <v>138</v>
      </c>
      <c r="H110" s="191">
        <v>241</v>
      </c>
      <c r="I110" s="192"/>
      <c r="J110" s="193">
        <f>ROUND(I110*H110,2)</f>
        <v>0</v>
      </c>
      <c r="K110" s="189" t="s">
        <v>124</v>
      </c>
      <c r="L110" s="194"/>
      <c r="M110" s="195" t="s">
        <v>19</v>
      </c>
      <c r="N110" s="196" t="s">
        <v>38</v>
      </c>
      <c r="O110" s="64"/>
      <c r="P110" s="160">
        <f>O110*H110</f>
        <v>0</v>
      </c>
      <c r="Q110" s="160">
        <v>0</v>
      </c>
      <c r="R110" s="160">
        <f>Q110*H110</f>
        <v>0</v>
      </c>
      <c r="S110" s="160">
        <v>0</v>
      </c>
      <c r="T110" s="161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62" t="s">
        <v>165</v>
      </c>
      <c r="AT110" s="162" t="s">
        <v>157</v>
      </c>
      <c r="AU110" s="162" t="s">
        <v>67</v>
      </c>
      <c r="AY110" s="17" t="s">
        <v>126</v>
      </c>
      <c r="BE110" s="163">
        <f>IF(N110="základní",J110,0)</f>
        <v>0</v>
      </c>
      <c r="BF110" s="163">
        <f>IF(N110="snížená",J110,0)</f>
        <v>0</v>
      </c>
      <c r="BG110" s="163">
        <f>IF(N110="zákl. přenesená",J110,0)</f>
        <v>0</v>
      </c>
      <c r="BH110" s="163">
        <f>IF(N110="sníž. přenesená",J110,0)</f>
        <v>0</v>
      </c>
      <c r="BI110" s="163">
        <f>IF(N110="nulová",J110,0)</f>
        <v>0</v>
      </c>
      <c r="BJ110" s="17" t="s">
        <v>75</v>
      </c>
      <c r="BK110" s="163">
        <f>ROUND(I110*H110,2)</f>
        <v>0</v>
      </c>
      <c r="BL110" s="17" t="s">
        <v>165</v>
      </c>
      <c r="BM110" s="162" t="s">
        <v>228</v>
      </c>
    </row>
    <row r="111" spans="1:65" s="11" customFormat="1">
      <c r="B111" s="164"/>
      <c r="C111" s="165"/>
      <c r="D111" s="166" t="s">
        <v>132</v>
      </c>
      <c r="E111" s="167" t="s">
        <v>19</v>
      </c>
      <c r="F111" s="168" t="s">
        <v>229</v>
      </c>
      <c r="G111" s="165"/>
      <c r="H111" s="169">
        <v>132</v>
      </c>
      <c r="I111" s="170"/>
      <c r="J111" s="165"/>
      <c r="K111" s="165"/>
      <c r="L111" s="171"/>
      <c r="M111" s="172"/>
      <c r="N111" s="173"/>
      <c r="O111" s="173"/>
      <c r="P111" s="173"/>
      <c r="Q111" s="173"/>
      <c r="R111" s="173"/>
      <c r="S111" s="173"/>
      <c r="T111" s="174"/>
      <c r="AT111" s="175" t="s">
        <v>132</v>
      </c>
      <c r="AU111" s="175" t="s">
        <v>67</v>
      </c>
      <c r="AV111" s="11" t="s">
        <v>77</v>
      </c>
      <c r="AW111" s="11" t="s">
        <v>134</v>
      </c>
      <c r="AX111" s="11" t="s">
        <v>67</v>
      </c>
      <c r="AY111" s="175" t="s">
        <v>126</v>
      </c>
    </row>
    <row r="112" spans="1:65" s="13" customFormat="1">
      <c r="B112" s="201"/>
      <c r="C112" s="202"/>
      <c r="D112" s="166" t="s">
        <v>132</v>
      </c>
      <c r="E112" s="203" t="s">
        <v>19</v>
      </c>
      <c r="F112" s="204" t="s">
        <v>230</v>
      </c>
      <c r="G112" s="202"/>
      <c r="H112" s="203" t="s">
        <v>19</v>
      </c>
      <c r="I112" s="205"/>
      <c r="J112" s="202"/>
      <c r="K112" s="202"/>
      <c r="L112" s="206"/>
      <c r="M112" s="207"/>
      <c r="N112" s="208"/>
      <c r="O112" s="208"/>
      <c r="P112" s="208"/>
      <c r="Q112" s="208"/>
      <c r="R112" s="208"/>
      <c r="S112" s="208"/>
      <c r="T112" s="209"/>
      <c r="AT112" s="210" t="s">
        <v>132</v>
      </c>
      <c r="AU112" s="210" t="s">
        <v>67</v>
      </c>
      <c r="AV112" s="13" t="s">
        <v>75</v>
      </c>
      <c r="AW112" s="13" t="s">
        <v>134</v>
      </c>
      <c r="AX112" s="13" t="s">
        <v>67</v>
      </c>
      <c r="AY112" s="210" t="s">
        <v>126</v>
      </c>
    </row>
    <row r="113" spans="1:65" s="11" customFormat="1">
      <c r="B113" s="164"/>
      <c r="C113" s="165"/>
      <c r="D113" s="166" t="s">
        <v>132</v>
      </c>
      <c r="E113" s="167" t="s">
        <v>19</v>
      </c>
      <c r="F113" s="168" t="s">
        <v>231</v>
      </c>
      <c r="G113" s="165"/>
      <c r="H113" s="169">
        <v>109</v>
      </c>
      <c r="I113" s="170"/>
      <c r="J113" s="165"/>
      <c r="K113" s="165"/>
      <c r="L113" s="171"/>
      <c r="M113" s="172"/>
      <c r="N113" s="173"/>
      <c r="O113" s="173"/>
      <c r="P113" s="173"/>
      <c r="Q113" s="173"/>
      <c r="R113" s="173"/>
      <c r="S113" s="173"/>
      <c r="T113" s="174"/>
      <c r="AT113" s="175" t="s">
        <v>132</v>
      </c>
      <c r="AU113" s="175" t="s">
        <v>67</v>
      </c>
      <c r="AV113" s="11" t="s">
        <v>77</v>
      </c>
      <c r="AW113" s="11" t="s">
        <v>134</v>
      </c>
      <c r="AX113" s="11" t="s">
        <v>67</v>
      </c>
      <c r="AY113" s="175" t="s">
        <v>126</v>
      </c>
    </row>
    <row r="114" spans="1:65" s="13" customFormat="1">
      <c r="B114" s="201"/>
      <c r="C114" s="202"/>
      <c r="D114" s="166" t="s">
        <v>132</v>
      </c>
      <c r="E114" s="203" t="s">
        <v>19</v>
      </c>
      <c r="F114" s="204" t="s">
        <v>232</v>
      </c>
      <c r="G114" s="202"/>
      <c r="H114" s="203" t="s">
        <v>19</v>
      </c>
      <c r="I114" s="205"/>
      <c r="J114" s="202"/>
      <c r="K114" s="202"/>
      <c r="L114" s="206"/>
      <c r="M114" s="207"/>
      <c r="N114" s="208"/>
      <c r="O114" s="208"/>
      <c r="P114" s="208"/>
      <c r="Q114" s="208"/>
      <c r="R114" s="208"/>
      <c r="S114" s="208"/>
      <c r="T114" s="209"/>
      <c r="AT114" s="210" t="s">
        <v>132</v>
      </c>
      <c r="AU114" s="210" t="s">
        <v>67</v>
      </c>
      <c r="AV114" s="13" t="s">
        <v>75</v>
      </c>
      <c r="AW114" s="13" t="s">
        <v>134</v>
      </c>
      <c r="AX114" s="13" t="s">
        <v>67</v>
      </c>
      <c r="AY114" s="210" t="s">
        <v>126</v>
      </c>
    </row>
    <row r="115" spans="1:65" s="12" customFormat="1">
      <c r="B115" s="176"/>
      <c r="C115" s="177"/>
      <c r="D115" s="166" t="s">
        <v>132</v>
      </c>
      <c r="E115" s="178" t="s">
        <v>19</v>
      </c>
      <c r="F115" s="179" t="s">
        <v>146</v>
      </c>
      <c r="G115" s="177"/>
      <c r="H115" s="180">
        <v>241</v>
      </c>
      <c r="I115" s="181"/>
      <c r="J115" s="177"/>
      <c r="K115" s="177"/>
      <c r="L115" s="182"/>
      <c r="M115" s="183"/>
      <c r="N115" s="184"/>
      <c r="O115" s="184"/>
      <c r="P115" s="184"/>
      <c r="Q115" s="184"/>
      <c r="R115" s="184"/>
      <c r="S115" s="184"/>
      <c r="T115" s="185"/>
      <c r="AT115" s="186" t="s">
        <v>132</v>
      </c>
      <c r="AU115" s="186" t="s">
        <v>67</v>
      </c>
      <c r="AV115" s="12" t="s">
        <v>141</v>
      </c>
      <c r="AW115" s="12" t="s">
        <v>134</v>
      </c>
      <c r="AX115" s="12" t="s">
        <v>75</v>
      </c>
      <c r="AY115" s="186" t="s">
        <v>126</v>
      </c>
    </row>
    <row r="116" spans="1:65" s="2" customFormat="1" ht="44.25" customHeight="1">
      <c r="A116" s="34"/>
      <c r="B116" s="35"/>
      <c r="C116" s="151" t="s">
        <v>233</v>
      </c>
      <c r="D116" s="151" t="s">
        <v>120</v>
      </c>
      <c r="E116" s="152" t="s">
        <v>234</v>
      </c>
      <c r="F116" s="153" t="s">
        <v>235</v>
      </c>
      <c r="G116" s="154" t="s">
        <v>123</v>
      </c>
      <c r="H116" s="155">
        <v>88</v>
      </c>
      <c r="I116" s="156"/>
      <c r="J116" s="157">
        <f t="shared" ref="J116:J124" si="20">ROUND(I116*H116,2)</f>
        <v>0</v>
      </c>
      <c r="K116" s="153" t="s">
        <v>124</v>
      </c>
      <c r="L116" s="39"/>
      <c r="M116" s="158" t="s">
        <v>19</v>
      </c>
      <c r="N116" s="159" t="s">
        <v>38</v>
      </c>
      <c r="O116" s="64"/>
      <c r="P116" s="160">
        <f t="shared" ref="P116:P124" si="21">O116*H116</f>
        <v>0</v>
      </c>
      <c r="Q116" s="160">
        <v>0</v>
      </c>
      <c r="R116" s="160">
        <f t="shared" ref="R116:R124" si="22">Q116*H116</f>
        <v>0</v>
      </c>
      <c r="S116" s="160">
        <v>0</v>
      </c>
      <c r="T116" s="161">
        <f t="shared" ref="T116:T124" si="23"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62" t="s">
        <v>154</v>
      </c>
      <c r="AT116" s="162" t="s">
        <v>120</v>
      </c>
      <c r="AU116" s="162" t="s">
        <v>67</v>
      </c>
      <c r="AY116" s="17" t="s">
        <v>126</v>
      </c>
      <c r="BE116" s="163">
        <f t="shared" ref="BE116:BE124" si="24">IF(N116="základní",J116,0)</f>
        <v>0</v>
      </c>
      <c r="BF116" s="163">
        <f t="shared" ref="BF116:BF124" si="25">IF(N116="snížená",J116,0)</f>
        <v>0</v>
      </c>
      <c r="BG116" s="163">
        <f t="shared" ref="BG116:BG124" si="26">IF(N116="zákl. přenesená",J116,0)</f>
        <v>0</v>
      </c>
      <c r="BH116" s="163">
        <f t="shared" ref="BH116:BH124" si="27">IF(N116="sníž. přenesená",J116,0)</f>
        <v>0</v>
      </c>
      <c r="BI116" s="163">
        <f t="shared" ref="BI116:BI124" si="28">IF(N116="nulová",J116,0)</f>
        <v>0</v>
      </c>
      <c r="BJ116" s="17" t="s">
        <v>75</v>
      </c>
      <c r="BK116" s="163">
        <f t="shared" ref="BK116:BK124" si="29">ROUND(I116*H116,2)</f>
        <v>0</v>
      </c>
      <c r="BL116" s="17" t="s">
        <v>154</v>
      </c>
      <c r="BM116" s="162" t="s">
        <v>236</v>
      </c>
    </row>
    <row r="117" spans="1:65" s="2" customFormat="1" ht="33" customHeight="1">
      <c r="A117" s="34"/>
      <c r="B117" s="35"/>
      <c r="C117" s="151" t="s">
        <v>237</v>
      </c>
      <c r="D117" s="151" t="s">
        <v>120</v>
      </c>
      <c r="E117" s="152" t="s">
        <v>238</v>
      </c>
      <c r="F117" s="153" t="s">
        <v>239</v>
      </c>
      <c r="G117" s="154" t="s">
        <v>123</v>
      </c>
      <c r="H117" s="155">
        <v>26</v>
      </c>
      <c r="I117" s="156"/>
      <c r="J117" s="157">
        <f t="shared" si="20"/>
        <v>0</v>
      </c>
      <c r="K117" s="153" t="s">
        <v>124</v>
      </c>
      <c r="L117" s="39"/>
      <c r="M117" s="158" t="s">
        <v>19</v>
      </c>
      <c r="N117" s="159" t="s">
        <v>38</v>
      </c>
      <c r="O117" s="64"/>
      <c r="P117" s="160">
        <f t="shared" si="21"/>
        <v>0</v>
      </c>
      <c r="Q117" s="160">
        <v>0</v>
      </c>
      <c r="R117" s="160">
        <f t="shared" si="22"/>
        <v>0</v>
      </c>
      <c r="S117" s="160">
        <v>0</v>
      </c>
      <c r="T117" s="161">
        <f t="shared" si="23"/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62" t="s">
        <v>125</v>
      </c>
      <c r="AT117" s="162" t="s">
        <v>120</v>
      </c>
      <c r="AU117" s="162" t="s">
        <v>67</v>
      </c>
      <c r="AY117" s="17" t="s">
        <v>126</v>
      </c>
      <c r="BE117" s="163">
        <f t="shared" si="24"/>
        <v>0</v>
      </c>
      <c r="BF117" s="163">
        <f t="shared" si="25"/>
        <v>0</v>
      </c>
      <c r="BG117" s="163">
        <f t="shared" si="26"/>
        <v>0</v>
      </c>
      <c r="BH117" s="163">
        <f t="shared" si="27"/>
        <v>0</v>
      </c>
      <c r="BI117" s="163">
        <f t="shared" si="28"/>
        <v>0</v>
      </c>
      <c r="BJ117" s="17" t="s">
        <v>75</v>
      </c>
      <c r="BK117" s="163">
        <f t="shared" si="29"/>
        <v>0</v>
      </c>
      <c r="BL117" s="17" t="s">
        <v>125</v>
      </c>
      <c r="BM117" s="162" t="s">
        <v>240</v>
      </c>
    </row>
    <row r="118" spans="1:65" s="2" customFormat="1" ht="24.2" customHeight="1">
      <c r="A118" s="34"/>
      <c r="B118" s="35"/>
      <c r="C118" s="151" t="s">
        <v>241</v>
      </c>
      <c r="D118" s="151" t="s">
        <v>120</v>
      </c>
      <c r="E118" s="152" t="s">
        <v>242</v>
      </c>
      <c r="F118" s="153" t="s">
        <v>243</v>
      </c>
      <c r="G118" s="154" t="s">
        <v>244</v>
      </c>
      <c r="H118" s="155">
        <v>24</v>
      </c>
      <c r="I118" s="156"/>
      <c r="J118" s="157">
        <f t="shared" si="20"/>
        <v>0</v>
      </c>
      <c r="K118" s="153" t="s">
        <v>124</v>
      </c>
      <c r="L118" s="39"/>
      <c r="M118" s="158" t="s">
        <v>19</v>
      </c>
      <c r="N118" s="159" t="s">
        <v>38</v>
      </c>
      <c r="O118" s="64"/>
      <c r="P118" s="160">
        <f t="shared" si="21"/>
        <v>0</v>
      </c>
      <c r="Q118" s="160">
        <v>0</v>
      </c>
      <c r="R118" s="160">
        <f t="shared" si="22"/>
        <v>0</v>
      </c>
      <c r="S118" s="160">
        <v>0</v>
      </c>
      <c r="T118" s="161">
        <f t="shared" si="23"/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62" t="s">
        <v>125</v>
      </c>
      <c r="AT118" s="162" t="s">
        <v>120</v>
      </c>
      <c r="AU118" s="162" t="s">
        <v>67</v>
      </c>
      <c r="AY118" s="17" t="s">
        <v>126</v>
      </c>
      <c r="BE118" s="163">
        <f t="shared" si="24"/>
        <v>0</v>
      </c>
      <c r="BF118" s="163">
        <f t="shared" si="25"/>
        <v>0</v>
      </c>
      <c r="BG118" s="163">
        <f t="shared" si="26"/>
        <v>0</v>
      </c>
      <c r="BH118" s="163">
        <f t="shared" si="27"/>
        <v>0</v>
      </c>
      <c r="BI118" s="163">
        <f t="shared" si="28"/>
        <v>0</v>
      </c>
      <c r="BJ118" s="17" t="s">
        <v>75</v>
      </c>
      <c r="BK118" s="163">
        <f t="shared" si="29"/>
        <v>0</v>
      </c>
      <c r="BL118" s="17" t="s">
        <v>125</v>
      </c>
      <c r="BM118" s="162" t="s">
        <v>245</v>
      </c>
    </row>
    <row r="119" spans="1:65" s="2" customFormat="1" ht="21.75" customHeight="1">
      <c r="A119" s="34"/>
      <c r="B119" s="35"/>
      <c r="C119" s="151" t="s">
        <v>246</v>
      </c>
      <c r="D119" s="151" t="s">
        <v>120</v>
      </c>
      <c r="E119" s="152" t="s">
        <v>247</v>
      </c>
      <c r="F119" s="153" t="s">
        <v>248</v>
      </c>
      <c r="G119" s="154" t="s">
        <v>244</v>
      </c>
      <c r="H119" s="155">
        <v>4</v>
      </c>
      <c r="I119" s="156"/>
      <c r="J119" s="157">
        <f t="shared" si="20"/>
        <v>0</v>
      </c>
      <c r="K119" s="153" t="s">
        <v>124</v>
      </c>
      <c r="L119" s="39"/>
      <c r="M119" s="158" t="s">
        <v>19</v>
      </c>
      <c r="N119" s="159" t="s">
        <v>38</v>
      </c>
      <c r="O119" s="64"/>
      <c r="P119" s="160">
        <f t="shared" si="21"/>
        <v>0</v>
      </c>
      <c r="Q119" s="160">
        <v>0</v>
      </c>
      <c r="R119" s="160">
        <f t="shared" si="22"/>
        <v>0</v>
      </c>
      <c r="S119" s="160">
        <v>0</v>
      </c>
      <c r="T119" s="161">
        <f t="shared" si="23"/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62" t="s">
        <v>125</v>
      </c>
      <c r="AT119" s="162" t="s">
        <v>120</v>
      </c>
      <c r="AU119" s="162" t="s">
        <v>67</v>
      </c>
      <c r="AY119" s="17" t="s">
        <v>126</v>
      </c>
      <c r="BE119" s="163">
        <f t="shared" si="24"/>
        <v>0</v>
      </c>
      <c r="BF119" s="163">
        <f t="shared" si="25"/>
        <v>0</v>
      </c>
      <c r="BG119" s="163">
        <f t="shared" si="26"/>
        <v>0</v>
      </c>
      <c r="BH119" s="163">
        <f t="shared" si="27"/>
        <v>0</v>
      </c>
      <c r="BI119" s="163">
        <f t="shared" si="28"/>
        <v>0</v>
      </c>
      <c r="BJ119" s="17" t="s">
        <v>75</v>
      </c>
      <c r="BK119" s="163">
        <f t="shared" si="29"/>
        <v>0</v>
      </c>
      <c r="BL119" s="17" t="s">
        <v>125</v>
      </c>
      <c r="BM119" s="162" t="s">
        <v>249</v>
      </c>
    </row>
    <row r="120" spans="1:65" s="2" customFormat="1" ht="24.2" customHeight="1">
      <c r="A120" s="34"/>
      <c r="B120" s="35"/>
      <c r="C120" s="151" t="s">
        <v>250</v>
      </c>
      <c r="D120" s="151" t="s">
        <v>120</v>
      </c>
      <c r="E120" s="152" t="s">
        <v>251</v>
      </c>
      <c r="F120" s="153" t="s">
        <v>252</v>
      </c>
      <c r="G120" s="154" t="s">
        <v>244</v>
      </c>
      <c r="H120" s="155">
        <v>4</v>
      </c>
      <c r="I120" s="156"/>
      <c r="J120" s="157">
        <f t="shared" si="20"/>
        <v>0</v>
      </c>
      <c r="K120" s="153" t="s">
        <v>124</v>
      </c>
      <c r="L120" s="39"/>
      <c r="M120" s="158" t="s">
        <v>19</v>
      </c>
      <c r="N120" s="159" t="s">
        <v>38</v>
      </c>
      <c r="O120" s="64"/>
      <c r="P120" s="160">
        <f t="shared" si="21"/>
        <v>0</v>
      </c>
      <c r="Q120" s="160">
        <v>0</v>
      </c>
      <c r="R120" s="160">
        <f t="shared" si="22"/>
        <v>0</v>
      </c>
      <c r="S120" s="160">
        <v>0</v>
      </c>
      <c r="T120" s="161">
        <f t="shared" si="23"/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62" t="s">
        <v>125</v>
      </c>
      <c r="AT120" s="162" t="s">
        <v>120</v>
      </c>
      <c r="AU120" s="162" t="s">
        <v>67</v>
      </c>
      <c r="AY120" s="17" t="s">
        <v>126</v>
      </c>
      <c r="BE120" s="163">
        <f t="shared" si="24"/>
        <v>0</v>
      </c>
      <c r="BF120" s="163">
        <f t="shared" si="25"/>
        <v>0</v>
      </c>
      <c r="BG120" s="163">
        <f t="shared" si="26"/>
        <v>0</v>
      </c>
      <c r="BH120" s="163">
        <f t="shared" si="27"/>
        <v>0</v>
      </c>
      <c r="BI120" s="163">
        <f t="shared" si="28"/>
        <v>0</v>
      </c>
      <c r="BJ120" s="17" t="s">
        <v>75</v>
      </c>
      <c r="BK120" s="163">
        <f t="shared" si="29"/>
        <v>0</v>
      </c>
      <c r="BL120" s="17" t="s">
        <v>125</v>
      </c>
      <c r="BM120" s="162" t="s">
        <v>253</v>
      </c>
    </row>
    <row r="121" spans="1:65" s="2" customFormat="1" ht="37.9" customHeight="1">
      <c r="A121" s="34"/>
      <c r="B121" s="35"/>
      <c r="C121" s="151" t="s">
        <v>254</v>
      </c>
      <c r="D121" s="151" t="s">
        <v>120</v>
      </c>
      <c r="E121" s="152" t="s">
        <v>255</v>
      </c>
      <c r="F121" s="153" t="s">
        <v>256</v>
      </c>
      <c r="G121" s="154" t="s">
        <v>123</v>
      </c>
      <c r="H121" s="155">
        <v>20</v>
      </c>
      <c r="I121" s="156"/>
      <c r="J121" s="157">
        <f t="shared" si="20"/>
        <v>0</v>
      </c>
      <c r="K121" s="153" t="s">
        <v>124</v>
      </c>
      <c r="L121" s="39"/>
      <c r="M121" s="158" t="s">
        <v>19</v>
      </c>
      <c r="N121" s="159" t="s">
        <v>38</v>
      </c>
      <c r="O121" s="64"/>
      <c r="P121" s="160">
        <f t="shared" si="21"/>
        <v>0</v>
      </c>
      <c r="Q121" s="160">
        <v>0</v>
      </c>
      <c r="R121" s="160">
        <f t="shared" si="22"/>
        <v>0</v>
      </c>
      <c r="S121" s="160">
        <v>0</v>
      </c>
      <c r="T121" s="161">
        <f t="shared" si="23"/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62" t="s">
        <v>125</v>
      </c>
      <c r="AT121" s="162" t="s">
        <v>120</v>
      </c>
      <c r="AU121" s="162" t="s">
        <v>67</v>
      </c>
      <c r="AY121" s="17" t="s">
        <v>126</v>
      </c>
      <c r="BE121" s="163">
        <f t="shared" si="24"/>
        <v>0</v>
      </c>
      <c r="BF121" s="163">
        <f t="shared" si="25"/>
        <v>0</v>
      </c>
      <c r="BG121" s="163">
        <f t="shared" si="26"/>
        <v>0</v>
      </c>
      <c r="BH121" s="163">
        <f t="shared" si="27"/>
        <v>0</v>
      </c>
      <c r="BI121" s="163">
        <f t="shared" si="28"/>
        <v>0</v>
      </c>
      <c r="BJ121" s="17" t="s">
        <v>75</v>
      </c>
      <c r="BK121" s="163">
        <f t="shared" si="29"/>
        <v>0</v>
      </c>
      <c r="BL121" s="17" t="s">
        <v>125</v>
      </c>
      <c r="BM121" s="162" t="s">
        <v>257</v>
      </c>
    </row>
    <row r="122" spans="1:65" s="2" customFormat="1" ht="49.15" customHeight="1">
      <c r="A122" s="34"/>
      <c r="B122" s="35"/>
      <c r="C122" s="151" t="s">
        <v>258</v>
      </c>
      <c r="D122" s="151" t="s">
        <v>120</v>
      </c>
      <c r="E122" s="152" t="s">
        <v>259</v>
      </c>
      <c r="F122" s="153" t="s">
        <v>260</v>
      </c>
      <c r="G122" s="154" t="s">
        <v>123</v>
      </c>
      <c r="H122" s="155">
        <v>1</v>
      </c>
      <c r="I122" s="156"/>
      <c r="J122" s="157">
        <f t="shared" si="20"/>
        <v>0</v>
      </c>
      <c r="K122" s="153" t="s">
        <v>124</v>
      </c>
      <c r="L122" s="39"/>
      <c r="M122" s="158" t="s">
        <v>19</v>
      </c>
      <c r="N122" s="159" t="s">
        <v>38</v>
      </c>
      <c r="O122" s="64"/>
      <c r="P122" s="160">
        <f t="shared" si="21"/>
        <v>0</v>
      </c>
      <c r="Q122" s="160">
        <v>0</v>
      </c>
      <c r="R122" s="160">
        <f t="shared" si="22"/>
        <v>0</v>
      </c>
      <c r="S122" s="160">
        <v>0</v>
      </c>
      <c r="T122" s="161">
        <f t="shared" si="23"/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62" t="s">
        <v>125</v>
      </c>
      <c r="AT122" s="162" t="s">
        <v>120</v>
      </c>
      <c r="AU122" s="162" t="s">
        <v>67</v>
      </c>
      <c r="AY122" s="17" t="s">
        <v>126</v>
      </c>
      <c r="BE122" s="163">
        <f t="shared" si="24"/>
        <v>0</v>
      </c>
      <c r="BF122" s="163">
        <f t="shared" si="25"/>
        <v>0</v>
      </c>
      <c r="BG122" s="163">
        <f t="shared" si="26"/>
        <v>0</v>
      </c>
      <c r="BH122" s="163">
        <f t="shared" si="27"/>
        <v>0</v>
      </c>
      <c r="BI122" s="163">
        <f t="shared" si="28"/>
        <v>0</v>
      </c>
      <c r="BJ122" s="17" t="s">
        <v>75</v>
      </c>
      <c r="BK122" s="163">
        <f t="shared" si="29"/>
        <v>0</v>
      </c>
      <c r="BL122" s="17" t="s">
        <v>125</v>
      </c>
      <c r="BM122" s="162" t="s">
        <v>261</v>
      </c>
    </row>
    <row r="123" spans="1:65" s="2" customFormat="1" ht="62.65" customHeight="1">
      <c r="A123" s="34"/>
      <c r="B123" s="35"/>
      <c r="C123" s="151" t="s">
        <v>262</v>
      </c>
      <c r="D123" s="151" t="s">
        <v>120</v>
      </c>
      <c r="E123" s="152" t="s">
        <v>263</v>
      </c>
      <c r="F123" s="153" t="s">
        <v>264</v>
      </c>
      <c r="G123" s="154" t="s">
        <v>123</v>
      </c>
      <c r="H123" s="155">
        <v>1</v>
      </c>
      <c r="I123" s="156"/>
      <c r="J123" s="157">
        <f t="shared" si="20"/>
        <v>0</v>
      </c>
      <c r="K123" s="153" t="s">
        <v>124</v>
      </c>
      <c r="L123" s="39"/>
      <c r="M123" s="158" t="s">
        <v>19</v>
      </c>
      <c r="N123" s="159" t="s">
        <v>38</v>
      </c>
      <c r="O123" s="64"/>
      <c r="P123" s="160">
        <f t="shared" si="21"/>
        <v>0</v>
      </c>
      <c r="Q123" s="160">
        <v>0</v>
      </c>
      <c r="R123" s="160">
        <f t="shared" si="22"/>
        <v>0</v>
      </c>
      <c r="S123" s="160">
        <v>0</v>
      </c>
      <c r="T123" s="161">
        <f t="shared" si="23"/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62" t="s">
        <v>125</v>
      </c>
      <c r="AT123" s="162" t="s">
        <v>120</v>
      </c>
      <c r="AU123" s="162" t="s">
        <v>67</v>
      </c>
      <c r="AY123" s="17" t="s">
        <v>126</v>
      </c>
      <c r="BE123" s="163">
        <f t="shared" si="24"/>
        <v>0</v>
      </c>
      <c r="BF123" s="163">
        <f t="shared" si="25"/>
        <v>0</v>
      </c>
      <c r="BG123" s="163">
        <f t="shared" si="26"/>
        <v>0</v>
      </c>
      <c r="BH123" s="163">
        <f t="shared" si="27"/>
        <v>0</v>
      </c>
      <c r="BI123" s="163">
        <f t="shared" si="28"/>
        <v>0</v>
      </c>
      <c r="BJ123" s="17" t="s">
        <v>75</v>
      </c>
      <c r="BK123" s="163">
        <f t="shared" si="29"/>
        <v>0</v>
      </c>
      <c r="BL123" s="17" t="s">
        <v>125</v>
      </c>
      <c r="BM123" s="162" t="s">
        <v>265</v>
      </c>
    </row>
    <row r="124" spans="1:65" s="2" customFormat="1" ht="24.2" customHeight="1">
      <c r="A124" s="34"/>
      <c r="B124" s="35"/>
      <c r="C124" s="151" t="s">
        <v>266</v>
      </c>
      <c r="D124" s="151" t="s">
        <v>120</v>
      </c>
      <c r="E124" s="152" t="s">
        <v>267</v>
      </c>
      <c r="F124" s="153" t="s">
        <v>268</v>
      </c>
      <c r="G124" s="154" t="s">
        <v>123</v>
      </c>
      <c r="H124" s="155">
        <v>1</v>
      </c>
      <c r="I124" s="156"/>
      <c r="J124" s="157">
        <f t="shared" si="20"/>
        <v>0</v>
      </c>
      <c r="K124" s="153" t="s">
        <v>124</v>
      </c>
      <c r="L124" s="39"/>
      <c r="M124" s="158" t="s">
        <v>19</v>
      </c>
      <c r="N124" s="159" t="s">
        <v>38</v>
      </c>
      <c r="O124" s="64"/>
      <c r="P124" s="160">
        <f t="shared" si="21"/>
        <v>0</v>
      </c>
      <c r="Q124" s="160">
        <v>0</v>
      </c>
      <c r="R124" s="160">
        <f t="shared" si="22"/>
        <v>0</v>
      </c>
      <c r="S124" s="160">
        <v>0</v>
      </c>
      <c r="T124" s="161">
        <f t="shared" si="23"/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62" t="s">
        <v>125</v>
      </c>
      <c r="AT124" s="162" t="s">
        <v>120</v>
      </c>
      <c r="AU124" s="162" t="s">
        <v>67</v>
      </c>
      <c r="AY124" s="17" t="s">
        <v>126</v>
      </c>
      <c r="BE124" s="163">
        <f t="shared" si="24"/>
        <v>0</v>
      </c>
      <c r="BF124" s="163">
        <f t="shared" si="25"/>
        <v>0</v>
      </c>
      <c r="BG124" s="163">
        <f t="shared" si="26"/>
        <v>0</v>
      </c>
      <c r="BH124" s="163">
        <f t="shared" si="27"/>
        <v>0</v>
      </c>
      <c r="BI124" s="163">
        <f t="shared" si="28"/>
        <v>0</v>
      </c>
      <c r="BJ124" s="17" t="s">
        <v>75</v>
      </c>
      <c r="BK124" s="163">
        <f t="shared" si="29"/>
        <v>0</v>
      </c>
      <c r="BL124" s="17" t="s">
        <v>125</v>
      </c>
      <c r="BM124" s="162" t="s">
        <v>269</v>
      </c>
    </row>
    <row r="125" spans="1:65" s="14" customFormat="1" ht="25.9" customHeight="1">
      <c r="B125" s="211"/>
      <c r="C125" s="212"/>
      <c r="D125" s="213" t="s">
        <v>66</v>
      </c>
      <c r="E125" s="214" t="s">
        <v>270</v>
      </c>
      <c r="F125" s="214" t="s">
        <v>271</v>
      </c>
      <c r="G125" s="212"/>
      <c r="H125" s="212"/>
      <c r="I125" s="215"/>
      <c r="J125" s="216">
        <f>BK125</f>
        <v>0</v>
      </c>
      <c r="K125" s="212"/>
      <c r="L125" s="217"/>
      <c r="M125" s="218"/>
      <c r="N125" s="219"/>
      <c r="O125" s="219"/>
      <c r="P125" s="220">
        <v>0</v>
      </c>
      <c r="Q125" s="219"/>
      <c r="R125" s="220">
        <v>0</v>
      </c>
      <c r="S125" s="219"/>
      <c r="T125" s="221">
        <v>0</v>
      </c>
      <c r="AR125" s="222" t="s">
        <v>141</v>
      </c>
      <c r="AT125" s="223" t="s">
        <v>66</v>
      </c>
      <c r="AU125" s="223" t="s">
        <v>67</v>
      </c>
      <c r="AY125" s="222" t="s">
        <v>126</v>
      </c>
      <c r="BK125" s="224">
        <v>0</v>
      </c>
    </row>
    <row r="126" spans="1:65" s="2" customFormat="1" ht="6.95" customHeight="1">
      <c r="A126" s="34"/>
      <c r="B126" s="47"/>
      <c r="C126" s="48"/>
      <c r="D126" s="48"/>
      <c r="E126" s="48"/>
      <c r="F126" s="48"/>
      <c r="G126" s="48"/>
      <c r="H126" s="48"/>
      <c r="I126" s="48"/>
      <c r="J126" s="48"/>
      <c r="K126" s="48"/>
      <c r="L126" s="39"/>
      <c r="M126" s="34"/>
      <c r="O126" s="34"/>
      <c r="P126" s="34"/>
      <c r="Q126" s="34"/>
      <c r="R126" s="34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</sheetData>
  <sheetProtection algorithmName="SHA-512" hashValue="7xThOsNwgn6TqOD5B8ie9fxEX+kW2K71f/eXoGuOXj/vBGh698A9sQ7swQBJtdNMDTQQ4CFZJdopIj0GC8WP7w==" saltValue="dodeMzAFh5iFFWhpk+TpVBWEOtTIHIYhVAh25Y8+3xhLZEk6R8AEvnqSJ7acYdhR3ycm8ZE5gjzX/jh6GJvOLw==" spinCount="100000" sheet="1" objects="1" scenarios="1" formatColumns="0" formatRows="0" autoFilter="0"/>
  <autoFilter ref="C79:K125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8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19"/>
      <c r="M2" s="319"/>
      <c r="N2" s="319"/>
      <c r="O2" s="319"/>
      <c r="P2" s="319"/>
      <c r="Q2" s="319"/>
      <c r="R2" s="319"/>
      <c r="S2" s="319"/>
      <c r="T2" s="319"/>
      <c r="U2" s="319"/>
      <c r="V2" s="319"/>
      <c r="AT2" s="17" t="s">
        <v>80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77</v>
      </c>
    </row>
    <row r="4" spans="1:46" s="1" customFormat="1" ht="24.95" customHeight="1">
      <c r="B4" s="20"/>
      <c r="D4" s="103" t="s">
        <v>99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62" t="str">
        <f>'Rekapitulace stavby'!K6</f>
        <v>Oprava osvětlení na trati Přerov - Nedakonice</v>
      </c>
      <c r="F7" s="363"/>
      <c r="G7" s="363"/>
      <c r="H7" s="363"/>
      <c r="L7" s="20"/>
    </row>
    <row r="8" spans="1:46" s="2" customFormat="1" ht="12" customHeight="1">
      <c r="A8" s="34"/>
      <c r="B8" s="39"/>
      <c r="C8" s="34"/>
      <c r="D8" s="105" t="s">
        <v>100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64" t="s">
        <v>272</v>
      </c>
      <c r="F9" s="365"/>
      <c r="G9" s="365"/>
      <c r="H9" s="365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>
        <f>'Rekapitulace stavby'!AN8</f>
        <v>0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24</v>
      </c>
      <c r="E14" s="34"/>
      <c r="F14" s="34"/>
      <c r="G14" s="34"/>
      <c r="H14" s="34"/>
      <c r="I14" s="105" t="s">
        <v>25</v>
      </c>
      <c r="J14" s="107" t="s">
        <v>19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22</v>
      </c>
      <c r="F15" s="34"/>
      <c r="G15" s="34"/>
      <c r="H15" s="34"/>
      <c r="I15" s="105" t="s">
        <v>26</v>
      </c>
      <c r="J15" s="107" t="s">
        <v>19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27</v>
      </c>
      <c r="E17" s="34"/>
      <c r="F17" s="34"/>
      <c r="G17" s="34"/>
      <c r="H17" s="34"/>
      <c r="I17" s="105" t="s">
        <v>25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66" t="str">
        <f>'Rekapitulace stavby'!E14</f>
        <v>Vyplň údaj</v>
      </c>
      <c r="F18" s="367"/>
      <c r="G18" s="367"/>
      <c r="H18" s="367"/>
      <c r="I18" s="105" t="s">
        <v>26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29</v>
      </c>
      <c r="E20" s="34"/>
      <c r="F20" s="34"/>
      <c r="G20" s="34"/>
      <c r="H20" s="34"/>
      <c r="I20" s="105" t="s">
        <v>25</v>
      </c>
      <c r="J20" s="107" t="s">
        <v>19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">
        <v>22</v>
      </c>
      <c r="F21" s="34"/>
      <c r="G21" s="34"/>
      <c r="H21" s="34"/>
      <c r="I21" s="105" t="s">
        <v>26</v>
      </c>
      <c r="J21" s="107" t="s">
        <v>19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30</v>
      </c>
      <c r="E23" s="34"/>
      <c r="F23" s="34"/>
      <c r="G23" s="34"/>
      <c r="H23" s="34"/>
      <c r="I23" s="105" t="s">
        <v>25</v>
      </c>
      <c r="J23" s="107" t="s">
        <v>19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">
        <v>22</v>
      </c>
      <c r="F24" s="34"/>
      <c r="G24" s="34"/>
      <c r="H24" s="34"/>
      <c r="I24" s="105" t="s">
        <v>26</v>
      </c>
      <c r="J24" s="107" t="s">
        <v>19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31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68" t="s">
        <v>19</v>
      </c>
      <c r="F27" s="368"/>
      <c r="G27" s="368"/>
      <c r="H27" s="368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33</v>
      </c>
      <c r="E30" s="34"/>
      <c r="F30" s="34"/>
      <c r="G30" s="34"/>
      <c r="H30" s="34"/>
      <c r="I30" s="34"/>
      <c r="J30" s="114">
        <f>ROUND(J79,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35</v>
      </c>
      <c r="G32" s="34"/>
      <c r="H32" s="34"/>
      <c r="I32" s="115" t="s">
        <v>34</v>
      </c>
      <c r="J32" s="115" t="s">
        <v>36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37</v>
      </c>
      <c r="E33" s="105" t="s">
        <v>38</v>
      </c>
      <c r="F33" s="117">
        <f>ROUND((SUM(BE79:BE107)),  2)</f>
        <v>0</v>
      </c>
      <c r="G33" s="34"/>
      <c r="H33" s="34"/>
      <c r="I33" s="118">
        <v>0.21</v>
      </c>
      <c r="J33" s="117">
        <f>ROUND(((SUM(BE79:BE107))*I33),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39</v>
      </c>
      <c r="F34" s="117">
        <f>ROUND((SUM(BF79:BF107)),  2)</f>
        <v>0</v>
      </c>
      <c r="G34" s="34"/>
      <c r="H34" s="34"/>
      <c r="I34" s="118">
        <v>0.15</v>
      </c>
      <c r="J34" s="117">
        <f>ROUND(((SUM(BF79:BF107))*I34),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40</v>
      </c>
      <c r="F35" s="117">
        <f>ROUND((SUM(BG79:BG107)),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41</v>
      </c>
      <c r="F36" s="117">
        <f>ROUND((SUM(BH79:BH107)),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42</v>
      </c>
      <c r="F37" s="117">
        <f>ROUND((SUM(BI79:BI107)),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43</v>
      </c>
      <c r="E39" s="121"/>
      <c r="F39" s="121"/>
      <c r="G39" s="122" t="s">
        <v>44</v>
      </c>
      <c r="H39" s="123" t="s">
        <v>45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102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60" t="str">
        <f>E7</f>
        <v>Oprava osvětlení na trati Přerov - Nedakonice</v>
      </c>
      <c r="F48" s="361"/>
      <c r="G48" s="361"/>
      <c r="H48" s="361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100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48" t="str">
        <f>E9</f>
        <v xml:space="preserve">SO01.2 - Oprava osvětlení podchou ŽST Nedakonice </v>
      </c>
      <c r="F50" s="359"/>
      <c r="G50" s="359"/>
      <c r="H50" s="359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29" t="s">
        <v>23</v>
      </c>
      <c r="J52" s="59">
        <f>IF(J12="","",J12)</f>
        <v>0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24</v>
      </c>
      <c r="D54" s="36"/>
      <c r="E54" s="36"/>
      <c r="F54" s="27" t="str">
        <f>E15</f>
        <v xml:space="preserve"> </v>
      </c>
      <c r="G54" s="36"/>
      <c r="H54" s="36"/>
      <c r="I54" s="29" t="s">
        <v>29</v>
      </c>
      <c r="J54" s="32" t="str">
        <f>E21</f>
        <v xml:space="preserve"> 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27</v>
      </c>
      <c r="D55" s="36"/>
      <c r="E55" s="36"/>
      <c r="F55" s="27" t="str">
        <f>IF(E18="","",E18)</f>
        <v>Vyplň údaj</v>
      </c>
      <c r="G55" s="36"/>
      <c r="H55" s="36"/>
      <c r="I55" s="29" t="s">
        <v>30</v>
      </c>
      <c r="J55" s="32" t="str">
        <f>E24</f>
        <v xml:space="preserve"> 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103</v>
      </c>
      <c r="D57" s="131"/>
      <c r="E57" s="131"/>
      <c r="F57" s="131"/>
      <c r="G57" s="131"/>
      <c r="H57" s="131"/>
      <c r="I57" s="131"/>
      <c r="J57" s="132" t="s">
        <v>104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65</v>
      </c>
      <c r="D59" s="36"/>
      <c r="E59" s="36"/>
      <c r="F59" s="36"/>
      <c r="G59" s="36"/>
      <c r="H59" s="36"/>
      <c r="I59" s="36"/>
      <c r="J59" s="77">
        <f>J79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105</v>
      </c>
    </row>
    <row r="60" spans="1:47" s="2" customFormat="1" ht="21.75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06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6.95" customHeight="1">
      <c r="A61" s="34"/>
      <c r="B61" s="47"/>
      <c r="C61" s="48"/>
      <c r="D61" s="48"/>
      <c r="E61" s="48"/>
      <c r="F61" s="48"/>
      <c r="G61" s="48"/>
      <c r="H61" s="48"/>
      <c r="I61" s="48"/>
      <c r="J61" s="48"/>
      <c r="K61" s="48"/>
      <c r="L61" s="10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5" spans="1:65" s="2" customFormat="1" ht="6.95" customHeight="1">
      <c r="A65" s="34"/>
      <c r="B65" s="49"/>
      <c r="C65" s="50"/>
      <c r="D65" s="50"/>
      <c r="E65" s="50"/>
      <c r="F65" s="50"/>
      <c r="G65" s="50"/>
      <c r="H65" s="50"/>
      <c r="I65" s="50"/>
      <c r="J65" s="50"/>
      <c r="K65" s="50"/>
      <c r="L65" s="10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65" s="2" customFormat="1" ht="24.95" customHeight="1">
      <c r="A66" s="34"/>
      <c r="B66" s="35"/>
      <c r="C66" s="23" t="s">
        <v>107</v>
      </c>
      <c r="D66" s="36"/>
      <c r="E66" s="36"/>
      <c r="F66" s="36"/>
      <c r="G66" s="36"/>
      <c r="H66" s="36"/>
      <c r="I66" s="36"/>
      <c r="J66" s="36"/>
      <c r="K66" s="36"/>
      <c r="L66" s="106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pans="1:65" s="2" customFormat="1" ht="6.95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0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65" s="2" customFormat="1" ht="12" customHeight="1">
      <c r="A68" s="34"/>
      <c r="B68" s="35"/>
      <c r="C68" s="29" t="s">
        <v>16</v>
      </c>
      <c r="D68" s="36"/>
      <c r="E68" s="36"/>
      <c r="F68" s="36"/>
      <c r="G68" s="36"/>
      <c r="H68" s="36"/>
      <c r="I68" s="36"/>
      <c r="J68" s="36"/>
      <c r="K68" s="36"/>
      <c r="L68" s="10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65" s="2" customFormat="1" ht="16.5" customHeight="1">
      <c r="A69" s="34"/>
      <c r="B69" s="35"/>
      <c r="C69" s="36"/>
      <c r="D69" s="36"/>
      <c r="E69" s="360" t="str">
        <f>E7</f>
        <v>Oprava osvětlení na trati Přerov - Nedakonice</v>
      </c>
      <c r="F69" s="361"/>
      <c r="G69" s="361"/>
      <c r="H69" s="361"/>
      <c r="I69" s="36"/>
      <c r="J69" s="36"/>
      <c r="K69" s="36"/>
      <c r="L69" s="10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65" s="2" customFormat="1" ht="12" customHeight="1">
      <c r="A70" s="34"/>
      <c r="B70" s="35"/>
      <c r="C70" s="29" t="s">
        <v>100</v>
      </c>
      <c r="D70" s="36"/>
      <c r="E70" s="36"/>
      <c r="F70" s="36"/>
      <c r="G70" s="36"/>
      <c r="H70" s="36"/>
      <c r="I70" s="36"/>
      <c r="J70" s="36"/>
      <c r="K70" s="36"/>
      <c r="L70" s="10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65" s="2" customFormat="1" ht="16.5" customHeight="1">
      <c r="A71" s="34"/>
      <c r="B71" s="35"/>
      <c r="C71" s="36"/>
      <c r="D71" s="36"/>
      <c r="E71" s="348" t="str">
        <f>E9</f>
        <v xml:space="preserve">SO01.2 - Oprava osvětlení podchou ŽST Nedakonice </v>
      </c>
      <c r="F71" s="359"/>
      <c r="G71" s="359"/>
      <c r="H71" s="359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65" s="2" customFormat="1" ht="6.95" customHeight="1">
      <c r="A72" s="34"/>
      <c r="B72" s="35"/>
      <c r="C72" s="36"/>
      <c r="D72" s="36"/>
      <c r="E72" s="36"/>
      <c r="F72" s="36"/>
      <c r="G72" s="36"/>
      <c r="H72" s="36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65" s="2" customFormat="1" ht="12" customHeight="1">
      <c r="A73" s="34"/>
      <c r="B73" s="35"/>
      <c r="C73" s="29" t="s">
        <v>21</v>
      </c>
      <c r="D73" s="36"/>
      <c r="E73" s="36"/>
      <c r="F73" s="27" t="str">
        <f>F12</f>
        <v xml:space="preserve"> </v>
      </c>
      <c r="G73" s="36"/>
      <c r="H73" s="36"/>
      <c r="I73" s="29" t="s">
        <v>23</v>
      </c>
      <c r="J73" s="59">
        <f>IF(J12="","",J12)</f>
        <v>0</v>
      </c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65" s="2" customFormat="1" ht="6.95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65" s="2" customFormat="1" ht="15.2" customHeight="1">
      <c r="A75" s="34"/>
      <c r="B75" s="35"/>
      <c r="C75" s="29" t="s">
        <v>24</v>
      </c>
      <c r="D75" s="36"/>
      <c r="E75" s="36"/>
      <c r="F75" s="27" t="str">
        <f>E15</f>
        <v xml:space="preserve"> </v>
      </c>
      <c r="G75" s="36"/>
      <c r="H75" s="36"/>
      <c r="I75" s="29" t="s">
        <v>29</v>
      </c>
      <c r="J75" s="32" t="str">
        <f>E21</f>
        <v xml:space="preserve"> </v>
      </c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65" s="2" customFormat="1" ht="15.2" customHeight="1">
      <c r="A76" s="34"/>
      <c r="B76" s="35"/>
      <c r="C76" s="29" t="s">
        <v>27</v>
      </c>
      <c r="D76" s="36"/>
      <c r="E76" s="36"/>
      <c r="F76" s="27" t="str">
        <f>IF(E18="","",E18)</f>
        <v>Vyplň údaj</v>
      </c>
      <c r="G76" s="36"/>
      <c r="H76" s="36"/>
      <c r="I76" s="29" t="s">
        <v>30</v>
      </c>
      <c r="J76" s="32" t="str">
        <f>E24</f>
        <v xml:space="preserve"> </v>
      </c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65" s="2" customFormat="1" ht="10.35" customHeight="1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65" s="10" customFormat="1" ht="29.25" customHeight="1">
      <c r="A78" s="140"/>
      <c r="B78" s="141"/>
      <c r="C78" s="142" t="s">
        <v>108</v>
      </c>
      <c r="D78" s="143" t="s">
        <v>52</v>
      </c>
      <c r="E78" s="143" t="s">
        <v>48</v>
      </c>
      <c r="F78" s="143" t="s">
        <v>49</v>
      </c>
      <c r="G78" s="143" t="s">
        <v>109</v>
      </c>
      <c r="H78" s="143" t="s">
        <v>110</v>
      </c>
      <c r="I78" s="143" t="s">
        <v>111</v>
      </c>
      <c r="J78" s="143" t="s">
        <v>104</v>
      </c>
      <c r="K78" s="144" t="s">
        <v>112</v>
      </c>
      <c r="L78" s="145"/>
      <c r="M78" s="68" t="s">
        <v>19</v>
      </c>
      <c r="N78" s="69" t="s">
        <v>37</v>
      </c>
      <c r="O78" s="69" t="s">
        <v>113</v>
      </c>
      <c r="P78" s="69" t="s">
        <v>114</v>
      </c>
      <c r="Q78" s="69" t="s">
        <v>115</v>
      </c>
      <c r="R78" s="69" t="s">
        <v>116</v>
      </c>
      <c r="S78" s="69" t="s">
        <v>117</v>
      </c>
      <c r="T78" s="70" t="s">
        <v>118</v>
      </c>
      <c r="U78" s="140"/>
      <c r="V78" s="140"/>
      <c r="W78" s="140"/>
      <c r="X78" s="140"/>
      <c r="Y78" s="140"/>
      <c r="Z78" s="140"/>
      <c r="AA78" s="140"/>
      <c r="AB78" s="140"/>
      <c r="AC78" s="140"/>
      <c r="AD78" s="140"/>
      <c r="AE78" s="140"/>
    </row>
    <row r="79" spans="1:65" s="2" customFormat="1" ht="22.9" customHeight="1">
      <c r="A79" s="34"/>
      <c r="B79" s="35"/>
      <c r="C79" s="75" t="s">
        <v>119</v>
      </c>
      <c r="D79" s="36"/>
      <c r="E79" s="36"/>
      <c r="F79" s="36"/>
      <c r="G79" s="36"/>
      <c r="H79" s="36"/>
      <c r="I79" s="36"/>
      <c r="J79" s="146">
        <f>BK79</f>
        <v>0</v>
      </c>
      <c r="K79" s="36"/>
      <c r="L79" s="39"/>
      <c r="M79" s="71"/>
      <c r="N79" s="147"/>
      <c r="O79" s="72"/>
      <c r="P79" s="148">
        <f>SUM(P80:P107)</f>
        <v>0</v>
      </c>
      <c r="Q79" s="72"/>
      <c r="R79" s="148">
        <f>SUM(R80:R107)</f>
        <v>0</v>
      </c>
      <c r="S79" s="72"/>
      <c r="T79" s="149">
        <f>SUM(T80:T107)</f>
        <v>0</v>
      </c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T79" s="17" t="s">
        <v>66</v>
      </c>
      <c r="AU79" s="17" t="s">
        <v>105</v>
      </c>
      <c r="BK79" s="150">
        <f>SUM(BK80:BK107)</f>
        <v>0</v>
      </c>
    </row>
    <row r="80" spans="1:65" s="2" customFormat="1" ht="16.5" customHeight="1">
      <c r="A80" s="34"/>
      <c r="B80" s="35"/>
      <c r="C80" s="151" t="s">
        <v>75</v>
      </c>
      <c r="D80" s="151" t="s">
        <v>120</v>
      </c>
      <c r="E80" s="152" t="s">
        <v>148</v>
      </c>
      <c r="F80" s="153" t="s">
        <v>149</v>
      </c>
      <c r="G80" s="154" t="s">
        <v>123</v>
      </c>
      <c r="H80" s="155">
        <v>8</v>
      </c>
      <c r="I80" s="156"/>
      <c r="J80" s="157">
        <f>ROUND(I80*H80,2)</f>
        <v>0</v>
      </c>
      <c r="K80" s="153" t="s">
        <v>124</v>
      </c>
      <c r="L80" s="39"/>
      <c r="M80" s="158" t="s">
        <v>19</v>
      </c>
      <c r="N80" s="159" t="s">
        <v>38</v>
      </c>
      <c r="O80" s="64"/>
      <c r="P80" s="160">
        <f>O80*H80</f>
        <v>0</v>
      </c>
      <c r="Q80" s="160">
        <v>0</v>
      </c>
      <c r="R80" s="160">
        <f>Q80*H80</f>
        <v>0</v>
      </c>
      <c r="S80" s="160">
        <v>0</v>
      </c>
      <c r="T80" s="161">
        <f>S80*H80</f>
        <v>0</v>
      </c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R80" s="162" t="s">
        <v>125</v>
      </c>
      <c r="AT80" s="162" t="s">
        <v>120</v>
      </c>
      <c r="AU80" s="162" t="s">
        <v>67</v>
      </c>
      <c r="AY80" s="17" t="s">
        <v>126</v>
      </c>
      <c r="BE80" s="163">
        <f>IF(N80="základní",J80,0)</f>
        <v>0</v>
      </c>
      <c r="BF80" s="163">
        <f>IF(N80="snížená",J80,0)</f>
        <v>0</v>
      </c>
      <c r="BG80" s="163">
        <f>IF(N80="zákl. přenesená",J80,0)</f>
        <v>0</v>
      </c>
      <c r="BH80" s="163">
        <f>IF(N80="sníž. přenesená",J80,0)</f>
        <v>0</v>
      </c>
      <c r="BI80" s="163">
        <f>IF(N80="nulová",J80,0)</f>
        <v>0</v>
      </c>
      <c r="BJ80" s="17" t="s">
        <v>75</v>
      </c>
      <c r="BK80" s="163">
        <f>ROUND(I80*H80,2)</f>
        <v>0</v>
      </c>
      <c r="BL80" s="17" t="s">
        <v>125</v>
      </c>
      <c r="BM80" s="162" t="s">
        <v>273</v>
      </c>
    </row>
    <row r="81" spans="1:65" s="2" customFormat="1" ht="21.75" customHeight="1">
      <c r="A81" s="34"/>
      <c r="B81" s="35"/>
      <c r="C81" s="151" t="s">
        <v>77</v>
      </c>
      <c r="D81" s="151" t="s">
        <v>120</v>
      </c>
      <c r="E81" s="152" t="s">
        <v>142</v>
      </c>
      <c r="F81" s="153" t="s">
        <v>143</v>
      </c>
      <c r="G81" s="154" t="s">
        <v>138</v>
      </c>
      <c r="H81" s="155">
        <v>150</v>
      </c>
      <c r="I81" s="156"/>
      <c r="J81" s="157">
        <f>ROUND(I81*H81,2)</f>
        <v>0</v>
      </c>
      <c r="K81" s="153" t="s">
        <v>124</v>
      </c>
      <c r="L81" s="39"/>
      <c r="M81" s="158" t="s">
        <v>19</v>
      </c>
      <c r="N81" s="159" t="s">
        <v>38</v>
      </c>
      <c r="O81" s="64"/>
      <c r="P81" s="160">
        <f>O81*H81</f>
        <v>0</v>
      </c>
      <c r="Q81" s="160">
        <v>0</v>
      </c>
      <c r="R81" s="160">
        <f>Q81*H81</f>
        <v>0</v>
      </c>
      <c r="S81" s="160">
        <v>0</v>
      </c>
      <c r="T81" s="161">
        <f>S81*H81</f>
        <v>0</v>
      </c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R81" s="162" t="s">
        <v>125</v>
      </c>
      <c r="AT81" s="162" t="s">
        <v>120</v>
      </c>
      <c r="AU81" s="162" t="s">
        <v>67</v>
      </c>
      <c r="AY81" s="17" t="s">
        <v>126</v>
      </c>
      <c r="BE81" s="163">
        <f>IF(N81="základní",J81,0)</f>
        <v>0</v>
      </c>
      <c r="BF81" s="163">
        <f>IF(N81="snížená",J81,0)</f>
        <v>0</v>
      </c>
      <c r="BG81" s="163">
        <f>IF(N81="zákl. přenesená",J81,0)</f>
        <v>0</v>
      </c>
      <c r="BH81" s="163">
        <f>IF(N81="sníž. přenesená",J81,0)</f>
        <v>0</v>
      </c>
      <c r="BI81" s="163">
        <f>IF(N81="nulová",J81,0)</f>
        <v>0</v>
      </c>
      <c r="BJ81" s="17" t="s">
        <v>75</v>
      </c>
      <c r="BK81" s="163">
        <f>ROUND(I81*H81,2)</f>
        <v>0</v>
      </c>
      <c r="BL81" s="17" t="s">
        <v>125</v>
      </c>
      <c r="BM81" s="162" t="s">
        <v>274</v>
      </c>
    </row>
    <row r="82" spans="1:65" s="2" customFormat="1" ht="21.75" customHeight="1">
      <c r="A82" s="34"/>
      <c r="B82" s="35"/>
      <c r="C82" s="151" t="s">
        <v>135</v>
      </c>
      <c r="D82" s="151" t="s">
        <v>120</v>
      </c>
      <c r="E82" s="152" t="s">
        <v>275</v>
      </c>
      <c r="F82" s="153" t="s">
        <v>276</v>
      </c>
      <c r="G82" s="154" t="s">
        <v>277</v>
      </c>
      <c r="H82" s="155">
        <v>10</v>
      </c>
      <c r="I82" s="156"/>
      <c r="J82" s="157">
        <f>ROUND(I82*H82,2)</f>
        <v>0</v>
      </c>
      <c r="K82" s="153" t="s">
        <v>124</v>
      </c>
      <c r="L82" s="39"/>
      <c r="M82" s="158" t="s">
        <v>19</v>
      </c>
      <c r="N82" s="159" t="s">
        <v>38</v>
      </c>
      <c r="O82" s="64"/>
      <c r="P82" s="160">
        <f>O82*H82</f>
        <v>0</v>
      </c>
      <c r="Q82" s="160">
        <v>0</v>
      </c>
      <c r="R82" s="160">
        <f>Q82*H82</f>
        <v>0</v>
      </c>
      <c r="S82" s="160">
        <v>0</v>
      </c>
      <c r="T82" s="161">
        <f>S82*H82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R82" s="162" t="s">
        <v>125</v>
      </c>
      <c r="AT82" s="162" t="s">
        <v>120</v>
      </c>
      <c r="AU82" s="162" t="s">
        <v>67</v>
      </c>
      <c r="AY82" s="17" t="s">
        <v>126</v>
      </c>
      <c r="BE82" s="163">
        <f>IF(N82="základní",J82,0)</f>
        <v>0</v>
      </c>
      <c r="BF82" s="163">
        <f>IF(N82="snížená",J82,0)</f>
        <v>0</v>
      </c>
      <c r="BG82" s="163">
        <f>IF(N82="zákl. přenesená",J82,0)</f>
        <v>0</v>
      </c>
      <c r="BH82" s="163">
        <f>IF(N82="sníž. přenesená",J82,0)</f>
        <v>0</v>
      </c>
      <c r="BI82" s="163">
        <f>IF(N82="nulová",J82,0)</f>
        <v>0</v>
      </c>
      <c r="BJ82" s="17" t="s">
        <v>75</v>
      </c>
      <c r="BK82" s="163">
        <f>ROUND(I82*H82,2)</f>
        <v>0</v>
      </c>
      <c r="BL82" s="17" t="s">
        <v>125</v>
      </c>
      <c r="BM82" s="162" t="s">
        <v>278</v>
      </c>
    </row>
    <row r="83" spans="1:65" s="2" customFormat="1" ht="24.2" customHeight="1">
      <c r="A83" s="34"/>
      <c r="B83" s="35"/>
      <c r="C83" s="151" t="s">
        <v>141</v>
      </c>
      <c r="D83" s="151" t="s">
        <v>120</v>
      </c>
      <c r="E83" s="152" t="s">
        <v>279</v>
      </c>
      <c r="F83" s="153" t="s">
        <v>280</v>
      </c>
      <c r="G83" s="154" t="s">
        <v>138</v>
      </c>
      <c r="H83" s="155">
        <v>63</v>
      </c>
      <c r="I83" s="156"/>
      <c r="J83" s="157">
        <f>ROUND(I83*H83,2)</f>
        <v>0</v>
      </c>
      <c r="K83" s="153" t="s">
        <v>124</v>
      </c>
      <c r="L83" s="39"/>
      <c r="M83" s="158" t="s">
        <v>19</v>
      </c>
      <c r="N83" s="159" t="s">
        <v>38</v>
      </c>
      <c r="O83" s="64"/>
      <c r="P83" s="160">
        <f>O83*H83</f>
        <v>0</v>
      </c>
      <c r="Q83" s="160">
        <v>0</v>
      </c>
      <c r="R83" s="160">
        <f>Q83*H83</f>
        <v>0</v>
      </c>
      <c r="S83" s="160">
        <v>0</v>
      </c>
      <c r="T83" s="161">
        <f>S83*H83</f>
        <v>0</v>
      </c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R83" s="162" t="s">
        <v>154</v>
      </c>
      <c r="AT83" s="162" t="s">
        <v>120</v>
      </c>
      <c r="AU83" s="162" t="s">
        <v>67</v>
      </c>
      <c r="AY83" s="17" t="s">
        <v>126</v>
      </c>
      <c r="BE83" s="163">
        <f>IF(N83="základní",J83,0)</f>
        <v>0</v>
      </c>
      <c r="BF83" s="163">
        <f>IF(N83="snížená",J83,0)</f>
        <v>0</v>
      </c>
      <c r="BG83" s="163">
        <f>IF(N83="zákl. přenesená",J83,0)</f>
        <v>0</v>
      </c>
      <c r="BH83" s="163">
        <f>IF(N83="sníž. přenesená",J83,0)</f>
        <v>0</v>
      </c>
      <c r="BI83" s="163">
        <f>IF(N83="nulová",J83,0)</f>
        <v>0</v>
      </c>
      <c r="BJ83" s="17" t="s">
        <v>75</v>
      </c>
      <c r="BK83" s="163">
        <f>ROUND(I83*H83,2)</f>
        <v>0</v>
      </c>
      <c r="BL83" s="17" t="s">
        <v>154</v>
      </c>
      <c r="BM83" s="162" t="s">
        <v>281</v>
      </c>
    </row>
    <row r="84" spans="1:65" s="2" customFormat="1" ht="16.5" customHeight="1">
      <c r="A84" s="34"/>
      <c r="B84" s="35"/>
      <c r="C84" s="187" t="s">
        <v>233</v>
      </c>
      <c r="D84" s="187" t="s">
        <v>157</v>
      </c>
      <c r="E84" s="188" t="s">
        <v>282</v>
      </c>
      <c r="F84" s="189" t="s">
        <v>283</v>
      </c>
      <c r="G84" s="190" t="s">
        <v>138</v>
      </c>
      <c r="H84" s="191">
        <v>63</v>
      </c>
      <c r="I84" s="192"/>
      <c r="J84" s="193">
        <f>ROUND(I84*H84,2)</f>
        <v>0</v>
      </c>
      <c r="K84" s="189" t="s">
        <v>124</v>
      </c>
      <c r="L84" s="194"/>
      <c r="M84" s="195" t="s">
        <v>19</v>
      </c>
      <c r="N84" s="196" t="s">
        <v>38</v>
      </c>
      <c r="O84" s="64"/>
      <c r="P84" s="160">
        <f>O84*H84</f>
        <v>0</v>
      </c>
      <c r="Q84" s="160">
        <v>0</v>
      </c>
      <c r="R84" s="160">
        <f>Q84*H84</f>
        <v>0</v>
      </c>
      <c r="S84" s="160">
        <v>0</v>
      </c>
      <c r="T84" s="161">
        <f>S84*H84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R84" s="162" t="s">
        <v>165</v>
      </c>
      <c r="AT84" s="162" t="s">
        <v>157</v>
      </c>
      <c r="AU84" s="162" t="s">
        <v>67</v>
      </c>
      <c r="AY84" s="17" t="s">
        <v>126</v>
      </c>
      <c r="BE84" s="163">
        <f>IF(N84="základní",J84,0)</f>
        <v>0</v>
      </c>
      <c r="BF84" s="163">
        <f>IF(N84="snížená",J84,0)</f>
        <v>0</v>
      </c>
      <c r="BG84" s="163">
        <f>IF(N84="zákl. přenesená",J84,0)</f>
        <v>0</v>
      </c>
      <c r="BH84" s="163">
        <f>IF(N84="sníž. přenesená",J84,0)</f>
        <v>0</v>
      </c>
      <c r="BI84" s="163">
        <f>IF(N84="nulová",J84,0)</f>
        <v>0</v>
      </c>
      <c r="BJ84" s="17" t="s">
        <v>75</v>
      </c>
      <c r="BK84" s="163">
        <f>ROUND(I84*H84,2)</f>
        <v>0</v>
      </c>
      <c r="BL84" s="17" t="s">
        <v>165</v>
      </c>
      <c r="BM84" s="162" t="s">
        <v>284</v>
      </c>
    </row>
    <row r="85" spans="1:65" s="2" customFormat="1" ht="19.5">
      <c r="A85" s="34"/>
      <c r="B85" s="35"/>
      <c r="C85" s="36"/>
      <c r="D85" s="166" t="s">
        <v>175</v>
      </c>
      <c r="E85" s="36"/>
      <c r="F85" s="197" t="s">
        <v>285</v>
      </c>
      <c r="G85" s="36"/>
      <c r="H85" s="36"/>
      <c r="I85" s="198"/>
      <c r="J85" s="36"/>
      <c r="K85" s="36"/>
      <c r="L85" s="39"/>
      <c r="M85" s="199"/>
      <c r="N85" s="200"/>
      <c r="O85" s="64"/>
      <c r="P85" s="64"/>
      <c r="Q85" s="64"/>
      <c r="R85" s="64"/>
      <c r="S85" s="64"/>
      <c r="T85" s="65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T85" s="17" t="s">
        <v>175</v>
      </c>
      <c r="AU85" s="17" t="s">
        <v>67</v>
      </c>
    </row>
    <row r="86" spans="1:65" s="2" customFormat="1" ht="16.5" customHeight="1">
      <c r="A86" s="34"/>
      <c r="B86" s="35"/>
      <c r="C86" s="187" t="s">
        <v>237</v>
      </c>
      <c r="D86" s="187" t="s">
        <v>157</v>
      </c>
      <c r="E86" s="188" t="s">
        <v>286</v>
      </c>
      <c r="F86" s="189" t="s">
        <v>287</v>
      </c>
      <c r="G86" s="190" t="s">
        <v>138</v>
      </c>
      <c r="H86" s="191">
        <v>63</v>
      </c>
      <c r="I86" s="192"/>
      <c r="J86" s="193">
        <f>ROUND(I86*H86,2)</f>
        <v>0</v>
      </c>
      <c r="K86" s="189" t="s">
        <v>124</v>
      </c>
      <c r="L86" s="194"/>
      <c r="M86" s="195" t="s">
        <v>19</v>
      </c>
      <c r="N86" s="196" t="s">
        <v>38</v>
      </c>
      <c r="O86" s="64"/>
      <c r="P86" s="160">
        <f>O86*H86</f>
        <v>0</v>
      </c>
      <c r="Q86" s="160">
        <v>0</v>
      </c>
      <c r="R86" s="160">
        <f>Q86*H86</f>
        <v>0</v>
      </c>
      <c r="S86" s="160">
        <v>0</v>
      </c>
      <c r="T86" s="161">
        <f>S86*H86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62" t="s">
        <v>165</v>
      </c>
      <c r="AT86" s="162" t="s">
        <v>157</v>
      </c>
      <c r="AU86" s="162" t="s">
        <v>67</v>
      </c>
      <c r="AY86" s="17" t="s">
        <v>126</v>
      </c>
      <c r="BE86" s="163">
        <f>IF(N86="základní",J86,0)</f>
        <v>0</v>
      </c>
      <c r="BF86" s="163">
        <f>IF(N86="snížená",J86,0)</f>
        <v>0</v>
      </c>
      <c r="BG86" s="163">
        <f>IF(N86="zákl. přenesená",J86,0)</f>
        <v>0</v>
      </c>
      <c r="BH86" s="163">
        <f>IF(N86="sníž. přenesená",J86,0)</f>
        <v>0</v>
      </c>
      <c r="BI86" s="163">
        <f>IF(N86="nulová",J86,0)</f>
        <v>0</v>
      </c>
      <c r="BJ86" s="17" t="s">
        <v>75</v>
      </c>
      <c r="BK86" s="163">
        <f>ROUND(I86*H86,2)</f>
        <v>0</v>
      </c>
      <c r="BL86" s="17" t="s">
        <v>165</v>
      </c>
      <c r="BM86" s="162" t="s">
        <v>288</v>
      </c>
    </row>
    <row r="87" spans="1:65" s="2" customFormat="1" ht="19.5">
      <c r="A87" s="34"/>
      <c r="B87" s="35"/>
      <c r="C87" s="36"/>
      <c r="D87" s="166" t="s">
        <v>175</v>
      </c>
      <c r="E87" s="36"/>
      <c r="F87" s="197" t="s">
        <v>289</v>
      </c>
      <c r="G87" s="36"/>
      <c r="H87" s="36"/>
      <c r="I87" s="198"/>
      <c r="J87" s="36"/>
      <c r="K87" s="36"/>
      <c r="L87" s="39"/>
      <c r="M87" s="199"/>
      <c r="N87" s="200"/>
      <c r="O87" s="64"/>
      <c r="P87" s="64"/>
      <c r="Q87" s="64"/>
      <c r="R87" s="64"/>
      <c r="S87" s="64"/>
      <c r="T87" s="65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7" t="s">
        <v>175</v>
      </c>
      <c r="AU87" s="17" t="s">
        <v>67</v>
      </c>
    </row>
    <row r="88" spans="1:65" s="2" customFormat="1" ht="16.5" customHeight="1">
      <c r="A88" s="34"/>
      <c r="B88" s="35"/>
      <c r="C88" s="187" t="s">
        <v>156</v>
      </c>
      <c r="D88" s="187" t="s">
        <v>157</v>
      </c>
      <c r="E88" s="188" t="s">
        <v>290</v>
      </c>
      <c r="F88" s="189" t="s">
        <v>291</v>
      </c>
      <c r="G88" s="190" t="s">
        <v>123</v>
      </c>
      <c r="H88" s="191">
        <v>32</v>
      </c>
      <c r="I88" s="192"/>
      <c r="J88" s="193">
        <f>ROUND(I88*H88,2)</f>
        <v>0</v>
      </c>
      <c r="K88" s="189" t="s">
        <v>19</v>
      </c>
      <c r="L88" s="194"/>
      <c r="M88" s="195" t="s">
        <v>19</v>
      </c>
      <c r="N88" s="196" t="s">
        <v>38</v>
      </c>
      <c r="O88" s="64"/>
      <c r="P88" s="160">
        <f>O88*H88</f>
        <v>0</v>
      </c>
      <c r="Q88" s="160">
        <v>0</v>
      </c>
      <c r="R88" s="160">
        <f>Q88*H88</f>
        <v>0</v>
      </c>
      <c r="S88" s="160">
        <v>0</v>
      </c>
      <c r="T88" s="161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62" t="s">
        <v>165</v>
      </c>
      <c r="AT88" s="162" t="s">
        <v>157</v>
      </c>
      <c r="AU88" s="162" t="s">
        <v>67</v>
      </c>
      <c r="AY88" s="17" t="s">
        <v>126</v>
      </c>
      <c r="BE88" s="163">
        <f>IF(N88="základní",J88,0)</f>
        <v>0</v>
      </c>
      <c r="BF88" s="163">
        <f>IF(N88="snížená",J88,0)</f>
        <v>0</v>
      </c>
      <c r="BG88" s="163">
        <f>IF(N88="zákl. přenesená",J88,0)</f>
        <v>0</v>
      </c>
      <c r="BH88" s="163">
        <f>IF(N88="sníž. přenesená",J88,0)</f>
        <v>0</v>
      </c>
      <c r="BI88" s="163">
        <f>IF(N88="nulová",J88,0)</f>
        <v>0</v>
      </c>
      <c r="BJ88" s="17" t="s">
        <v>75</v>
      </c>
      <c r="BK88" s="163">
        <f>ROUND(I88*H88,2)</f>
        <v>0</v>
      </c>
      <c r="BL88" s="17" t="s">
        <v>165</v>
      </c>
      <c r="BM88" s="162" t="s">
        <v>292</v>
      </c>
    </row>
    <row r="89" spans="1:65" s="2" customFormat="1" ht="16.5" customHeight="1">
      <c r="A89" s="34"/>
      <c r="B89" s="35"/>
      <c r="C89" s="187" t="s">
        <v>293</v>
      </c>
      <c r="D89" s="187" t="s">
        <v>157</v>
      </c>
      <c r="E89" s="188" t="s">
        <v>294</v>
      </c>
      <c r="F89" s="189" t="s">
        <v>295</v>
      </c>
      <c r="G89" s="190" t="s">
        <v>123</v>
      </c>
      <c r="H89" s="191">
        <v>32</v>
      </c>
      <c r="I89" s="192"/>
      <c r="J89" s="193">
        <f>ROUND(I89*H89,2)</f>
        <v>0</v>
      </c>
      <c r="K89" s="189" t="s">
        <v>124</v>
      </c>
      <c r="L89" s="194"/>
      <c r="M89" s="195" t="s">
        <v>19</v>
      </c>
      <c r="N89" s="196" t="s">
        <v>38</v>
      </c>
      <c r="O89" s="64"/>
      <c r="P89" s="160">
        <f>O89*H89</f>
        <v>0</v>
      </c>
      <c r="Q89" s="160">
        <v>0</v>
      </c>
      <c r="R89" s="160">
        <f>Q89*H89</f>
        <v>0</v>
      </c>
      <c r="S89" s="160">
        <v>0</v>
      </c>
      <c r="T89" s="161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62" t="s">
        <v>165</v>
      </c>
      <c r="AT89" s="162" t="s">
        <v>157</v>
      </c>
      <c r="AU89" s="162" t="s">
        <v>67</v>
      </c>
      <c r="AY89" s="17" t="s">
        <v>126</v>
      </c>
      <c r="BE89" s="163">
        <f>IF(N89="základní",J89,0)</f>
        <v>0</v>
      </c>
      <c r="BF89" s="163">
        <f>IF(N89="snížená",J89,0)</f>
        <v>0</v>
      </c>
      <c r="BG89" s="163">
        <f>IF(N89="zákl. přenesená",J89,0)</f>
        <v>0</v>
      </c>
      <c r="BH89" s="163">
        <f>IF(N89="sníž. přenesená",J89,0)</f>
        <v>0</v>
      </c>
      <c r="BI89" s="163">
        <f>IF(N89="nulová",J89,0)</f>
        <v>0</v>
      </c>
      <c r="BJ89" s="17" t="s">
        <v>75</v>
      </c>
      <c r="BK89" s="163">
        <f>ROUND(I89*H89,2)</f>
        <v>0</v>
      </c>
      <c r="BL89" s="17" t="s">
        <v>165</v>
      </c>
      <c r="BM89" s="162" t="s">
        <v>296</v>
      </c>
    </row>
    <row r="90" spans="1:65" s="2" customFormat="1" ht="16.5" customHeight="1">
      <c r="A90" s="34"/>
      <c r="B90" s="35"/>
      <c r="C90" s="151" t="s">
        <v>162</v>
      </c>
      <c r="D90" s="151" t="s">
        <v>120</v>
      </c>
      <c r="E90" s="152" t="s">
        <v>297</v>
      </c>
      <c r="F90" s="153" t="s">
        <v>298</v>
      </c>
      <c r="G90" s="154" t="s">
        <v>130</v>
      </c>
      <c r="H90" s="155">
        <v>165</v>
      </c>
      <c r="I90" s="156"/>
      <c r="J90" s="157">
        <f>ROUND(I90*H90,2)</f>
        <v>0</v>
      </c>
      <c r="K90" s="153" t="s">
        <v>124</v>
      </c>
      <c r="L90" s="39"/>
      <c r="M90" s="158" t="s">
        <v>19</v>
      </c>
      <c r="N90" s="159" t="s">
        <v>38</v>
      </c>
      <c r="O90" s="64"/>
      <c r="P90" s="160">
        <f>O90*H90</f>
        <v>0</v>
      </c>
      <c r="Q90" s="160">
        <v>0</v>
      </c>
      <c r="R90" s="160">
        <f>Q90*H90</f>
        <v>0</v>
      </c>
      <c r="S90" s="160">
        <v>0</v>
      </c>
      <c r="T90" s="161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62" t="s">
        <v>125</v>
      </c>
      <c r="AT90" s="162" t="s">
        <v>120</v>
      </c>
      <c r="AU90" s="162" t="s">
        <v>67</v>
      </c>
      <c r="AY90" s="17" t="s">
        <v>126</v>
      </c>
      <c r="BE90" s="163">
        <f>IF(N90="základní",J90,0)</f>
        <v>0</v>
      </c>
      <c r="BF90" s="163">
        <f>IF(N90="snížená",J90,0)</f>
        <v>0</v>
      </c>
      <c r="BG90" s="163">
        <f>IF(N90="zákl. přenesená",J90,0)</f>
        <v>0</v>
      </c>
      <c r="BH90" s="163">
        <f>IF(N90="sníž. přenesená",J90,0)</f>
        <v>0</v>
      </c>
      <c r="BI90" s="163">
        <f>IF(N90="nulová",J90,0)</f>
        <v>0</v>
      </c>
      <c r="BJ90" s="17" t="s">
        <v>75</v>
      </c>
      <c r="BK90" s="163">
        <f>ROUND(I90*H90,2)</f>
        <v>0</v>
      </c>
      <c r="BL90" s="17" t="s">
        <v>125</v>
      </c>
      <c r="BM90" s="162" t="s">
        <v>299</v>
      </c>
    </row>
    <row r="91" spans="1:65" s="2" customFormat="1" ht="16.5" customHeight="1">
      <c r="A91" s="34"/>
      <c r="B91" s="35"/>
      <c r="C91" s="187" t="s">
        <v>225</v>
      </c>
      <c r="D91" s="187" t="s">
        <v>157</v>
      </c>
      <c r="E91" s="188" t="s">
        <v>300</v>
      </c>
      <c r="F91" s="189" t="s">
        <v>301</v>
      </c>
      <c r="G91" s="190" t="s">
        <v>130</v>
      </c>
      <c r="H91" s="191">
        <v>165</v>
      </c>
      <c r="I91" s="192"/>
      <c r="J91" s="193">
        <f>ROUND(I91*H91,2)</f>
        <v>0</v>
      </c>
      <c r="K91" s="189" t="s">
        <v>124</v>
      </c>
      <c r="L91" s="194"/>
      <c r="M91" s="195" t="s">
        <v>19</v>
      </c>
      <c r="N91" s="196" t="s">
        <v>38</v>
      </c>
      <c r="O91" s="64"/>
      <c r="P91" s="160">
        <f>O91*H91</f>
        <v>0</v>
      </c>
      <c r="Q91" s="160">
        <v>0</v>
      </c>
      <c r="R91" s="160">
        <f>Q91*H91</f>
        <v>0</v>
      </c>
      <c r="S91" s="160">
        <v>0</v>
      </c>
      <c r="T91" s="161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62" t="s">
        <v>165</v>
      </c>
      <c r="AT91" s="162" t="s">
        <v>157</v>
      </c>
      <c r="AU91" s="162" t="s">
        <v>67</v>
      </c>
      <c r="AY91" s="17" t="s">
        <v>126</v>
      </c>
      <c r="BE91" s="163">
        <f>IF(N91="základní",J91,0)</f>
        <v>0</v>
      </c>
      <c r="BF91" s="163">
        <f>IF(N91="snížená",J91,0)</f>
        <v>0</v>
      </c>
      <c r="BG91" s="163">
        <f>IF(N91="zákl. přenesená",J91,0)</f>
        <v>0</v>
      </c>
      <c r="BH91" s="163">
        <f>IF(N91="sníž. přenesená",J91,0)</f>
        <v>0</v>
      </c>
      <c r="BI91" s="163">
        <f>IF(N91="nulová",J91,0)</f>
        <v>0</v>
      </c>
      <c r="BJ91" s="17" t="s">
        <v>75</v>
      </c>
      <c r="BK91" s="163">
        <f>ROUND(I91*H91,2)</f>
        <v>0</v>
      </c>
      <c r="BL91" s="17" t="s">
        <v>165</v>
      </c>
      <c r="BM91" s="162" t="s">
        <v>302</v>
      </c>
    </row>
    <row r="92" spans="1:65" s="2" customFormat="1" ht="19.5">
      <c r="A92" s="34"/>
      <c r="B92" s="35"/>
      <c r="C92" s="36"/>
      <c r="D92" s="166" t="s">
        <v>175</v>
      </c>
      <c r="E92" s="36"/>
      <c r="F92" s="197" t="s">
        <v>303</v>
      </c>
      <c r="G92" s="36"/>
      <c r="H92" s="36"/>
      <c r="I92" s="198"/>
      <c r="J92" s="36"/>
      <c r="K92" s="36"/>
      <c r="L92" s="39"/>
      <c r="M92" s="199"/>
      <c r="N92" s="200"/>
      <c r="O92" s="64"/>
      <c r="P92" s="64"/>
      <c r="Q92" s="64"/>
      <c r="R92" s="64"/>
      <c r="S92" s="64"/>
      <c r="T92" s="65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7" t="s">
        <v>175</v>
      </c>
      <c r="AU92" s="17" t="s">
        <v>67</v>
      </c>
    </row>
    <row r="93" spans="1:65" s="2" customFormat="1" ht="21.75" customHeight="1">
      <c r="A93" s="34"/>
      <c r="B93" s="35"/>
      <c r="C93" s="151" t="s">
        <v>171</v>
      </c>
      <c r="D93" s="151" t="s">
        <v>120</v>
      </c>
      <c r="E93" s="152" t="s">
        <v>178</v>
      </c>
      <c r="F93" s="153" t="s">
        <v>179</v>
      </c>
      <c r="G93" s="154" t="s">
        <v>123</v>
      </c>
      <c r="H93" s="155">
        <v>8</v>
      </c>
      <c r="I93" s="156"/>
      <c r="J93" s="157">
        <f>ROUND(I93*H93,2)</f>
        <v>0</v>
      </c>
      <c r="K93" s="153" t="s">
        <v>124</v>
      </c>
      <c r="L93" s="39"/>
      <c r="M93" s="158" t="s">
        <v>19</v>
      </c>
      <c r="N93" s="159" t="s">
        <v>38</v>
      </c>
      <c r="O93" s="64"/>
      <c r="P93" s="160">
        <f>O93*H93</f>
        <v>0</v>
      </c>
      <c r="Q93" s="160">
        <v>0</v>
      </c>
      <c r="R93" s="160">
        <f>Q93*H93</f>
        <v>0</v>
      </c>
      <c r="S93" s="160">
        <v>0</v>
      </c>
      <c r="T93" s="161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62" t="s">
        <v>154</v>
      </c>
      <c r="AT93" s="162" t="s">
        <v>120</v>
      </c>
      <c r="AU93" s="162" t="s">
        <v>67</v>
      </c>
      <c r="AY93" s="17" t="s">
        <v>126</v>
      </c>
      <c r="BE93" s="163">
        <f>IF(N93="základní",J93,0)</f>
        <v>0</v>
      </c>
      <c r="BF93" s="163">
        <f>IF(N93="snížená",J93,0)</f>
        <v>0</v>
      </c>
      <c r="BG93" s="163">
        <f>IF(N93="zákl. přenesená",J93,0)</f>
        <v>0</v>
      </c>
      <c r="BH93" s="163">
        <f>IF(N93="sníž. přenesená",J93,0)</f>
        <v>0</v>
      </c>
      <c r="BI93" s="163">
        <f>IF(N93="nulová",J93,0)</f>
        <v>0</v>
      </c>
      <c r="BJ93" s="17" t="s">
        <v>75</v>
      </c>
      <c r="BK93" s="163">
        <f>ROUND(I93*H93,2)</f>
        <v>0</v>
      </c>
      <c r="BL93" s="17" t="s">
        <v>154</v>
      </c>
      <c r="BM93" s="162" t="s">
        <v>304</v>
      </c>
    </row>
    <row r="94" spans="1:65" s="2" customFormat="1" ht="21.75" customHeight="1">
      <c r="A94" s="34"/>
      <c r="B94" s="35"/>
      <c r="C94" s="187" t="s">
        <v>177</v>
      </c>
      <c r="D94" s="187" t="s">
        <v>157</v>
      </c>
      <c r="E94" s="188" t="s">
        <v>305</v>
      </c>
      <c r="F94" s="189" t="s">
        <v>306</v>
      </c>
      <c r="G94" s="190" t="s">
        <v>123</v>
      </c>
      <c r="H94" s="191">
        <v>8</v>
      </c>
      <c r="I94" s="192"/>
      <c r="J94" s="193">
        <f>ROUND(I94*H94,2)</f>
        <v>0</v>
      </c>
      <c r="K94" s="189" t="s">
        <v>124</v>
      </c>
      <c r="L94" s="194"/>
      <c r="M94" s="195" t="s">
        <v>19</v>
      </c>
      <c r="N94" s="196" t="s">
        <v>38</v>
      </c>
      <c r="O94" s="64"/>
      <c r="P94" s="160">
        <f>O94*H94</f>
        <v>0</v>
      </c>
      <c r="Q94" s="160">
        <v>0</v>
      </c>
      <c r="R94" s="160">
        <f>Q94*H94</f>
        <v>0</v>
      </c>
      <c r="S94" s="160">
        <v>0</v>
      </c>
      <c r="T94" s="161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62" t="s">
        <v>165</v>
      </c>
      <c r="AT94" s="162" t="s">
        <v>157</v>
      </c>
      <c r="AU94" s="162" t="s">
        <v>67</v>
      </c>
      <c r="AY94" s="17" t="s">
        <v>126</v>
      </c>
      <c r="BE94" s="163">
        <f>IF(N94="základní",J94,0)</f>
        <v>0</v>
      </c>
      <c r="BF94" s="163">
        <f>IF(N94="snížená",J94,0)</f>
        <v>0</v>
      </c>
      <c r="BG94" s="163">
        <f>IF(N94="zákl. přenesená",J94,0)</f>
        <v>0</v>
      </c>
      <c r="BH94" s="163">
        <f>IF(N94="sníž. přenesená",J94,0)</f>
        <v>0</v>
      </c>
      <c r="BI94" s="163">
        <f>IF(N94="nulová",J94,0)</f>
        <v>0</v>
      </c>
      <c r="BJ94" s="17" t="s">
        <v>75</v>
      </c>
      <c r="BK94" s="163">
        <f>ROUND(I94*H94,2)</f>
        <v>0</v>
      </c>
      <c r="BL94" s="17" t="s">
        <v>165</v>
      </c>
      <c r="BM94" s="162" t="s">
        <v>307</v>
      </c>
    </row>
    <row r="95" spans="1:65" s="2" customFormat="1" ht="24.2" customHeight="1">
      <c r="A95" s="34"/>
      <c r="B95" s="35"/>
      <c r="C95" s="151" t="s">
        <v>181</v>
      </c>
      <c r="D95" s="151" t="s">
        <v>120</v>
      </c>
      <c r="E95" s="152" t="s">
        <v>168</v>
      </c>
      <c r="F95" s="153" t="s">
        <v>169</v>
      </c>
      <c r="G95" s="154" t="s">
        <v>123</v>
      </c>
      <c r="H95" s="155">
        <v>8</v>
      </c>
      <c r="I95" s="156"/>
      <c r="J95" s="157">
        <f>ROUND(I95*H95,2)</f>
        <v>0</v>
      </c>
      <c r="K95" s="153" t="s">
        <v>124</v>
      </c>
      <c r="L95" s="39"/>
      <c r="M95" s="158" t="s">
        <v>19</v>
      </c>
      <c r="N95" s="159" t="s">
        <v>38</v>
      </c>
      <c r="O95" s="64"/>
      <c r="P95" s="160">
        <f>O95*H95</f>
        <v>0</v>
      </c>
      <c r="Q95" s="160">
        <v>0</v>
      </c>
      <c r="R95" s="160">
        <f>Q95*H95</f>
        <v>0</v>
      </c>
      <c r="S95" s="160">
        <v>0</v>
      </c>
      <c r="T95" s="161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62" t="s">
        <v>125</v>
      </c>
      <c r="AT95" s="162" t="s">
        <v>120</v>
      </c>
      <c r="AU95" s="162" t="s">
        <v>67</v>
      </c>
      <c r="AY95" s="17" t="s">
        <v>126</v>
      </c>
      <c r="BE95" s="163">
        <f>IF(N95="základní",J95,0)</f>
        <v>0</v>
      </c>
      <c r="BF95" s="163">
        <f>IF(N95="snížená",J95,0)</f>
        <v>0</v>
      </c>
      <c r="BG95" s="163">
        <f>IF(N95="zákl. přenesená",J95,0)</f>
        <v>0</v>
      </c>
      <c r="BH95" s="163">
        <f>IF(N95="sníž. přenesená",J95,0)</f>
        <v>0</v>
      </c>
      <c r="BI95" s="163">
        <f>IF(N95="nulová",J95,0)</f>
        <v>0</v>
      </c>
      <c r="BJ95" s="17" t="s">
        <v>75</v>
      </c>
      <c r="BK95" s="163">
        <f>ROUND(I95*H95,2)</f>
        <v>0</v>
      </c>
      <c r="BL95" s="17" t="s">
        <v>125</v>
      </c>
      <c r="BM95" s="162" t="s">
        <v>308</v>
      </c>
    </row>
    <row r="96" spans="1:65" s="2" customFormat="1" ht="37.9" customHeight="1">
      <c r="A96" s="34"/>
      <c r="B96" s="35"/>
      <c r="C96" s="187" t="s">
        <v>309</v>
      </c>
      <c r="D96" s="187" t="s">
        <v>157</v>
      </c>
      <c r="E96" s="188" t="s">
        <v>172</v>
      </c>
      <c r="F96" s="189" t="s">
        <v>173</v>
      </c>
      <c r="G96" s="190" t="s">
        <v>123</v>
      </c>
      <c r="H96" s="191">
        <v>8</v>
      </c>
      <c r="I96" s="192"/>
      <c r="J96" s="193">
        <f>ROUND(I96*H96,2)</f>
        <v>0</v>
      </c>
      <c r="K96" s="189" t="s">
        <v>124</v>
      </c>
      <c r="L96" s="194"/>
      <c r="M96" s="195" t="s">
        <v>19</v>
      </c>
      <c r="N96" s="196" t="s">
        <v>38</v>
      </c>
      <c r="O96" s="64"/>
      <c r="P96" s="160">
        <f>O96*H96</f>
        <v>0</v>
      </c>
      <c r="Q96" s="160">
        <v>0</v>
      </c>
      <c r="R96" s="160">
        <f>Q96*H96</f>
        <v>0</v>
      </c>
      <c r="S96" s="160">
        <v>0</v>
      </c>
      <c r="T96" s="161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62" t="s">
        <v>165</v>
      </c>
      <c r="AT96" s="162" t="s">
        <v>157</v>
      </c>
      <c r="AU96" s="162" t="s">
        <v>67</v>
      </c>
      <c r="AY96" s="17" t="s">
        <v>126</v>
      </c>
      <c r="BE96" s="163">
        <f>IF(N96="základní",J96,0)</f>
        <v>0</v>
      </c>
      <c r="BF96" s="163">
        <f>IF(N96="snížená",J96,0)</f>
        <v>0</v>
      </c>
      <c r="BG96" s="163">
        <f>IF(N96="zákl. přenesená",J96,0)</f>
        <v>0</v>
      </c>
      <c r="BH96" s="163">
        <f>IF(N96="sníž. přenesená",J96,0)</f>
        <v>0</v>
      </c>
      <c r="BI96" s="163">
        <f>IF(N96="nulová",J96,0)</f>
        <v>0</v>
      </c>
      <c r="BJ96" s="17" t="s">
        <v>75</v>
      </c>
      <c r="BK96" s="163">
        <f>ROUND(I96*H96,2)</f>
        <v>0</v>
      </c>
      <c r="BL96" s="17" t="s">
        <v>165</v>
      </c>
      <c r="BM96" s="162" t="s">
        <v>310</v>
      </c>
    </row>
    <row r="97" spans="1:65" s="2" customFormat="1" ht="39">
      <c r="A97" s="34"/>
      <c r="B97" s="35"/>
      <c r="C97" s="36"/>
      <c r="D97" s="166" t="s">
        <v>175</v>
      </c>
      <c r="E97" s="36"/>
      <c r="F97" s="197" t="s">
        <v>176</v>
      </c>
      <c r="G97" s="36"/>
      <c r="H97" s="36"/>
      <c r="I97" s="198"/>
      <c r="J97" s="36"/>
      <c r="K97" s="36"/>
      <c r="L97" s="39"/>
      <c r="M97" s="199"/>
      <c r="N97" s="200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175</v>
      </c>
      <c r="AU97" s="17" t="s">
        <v>67</v>
      </c>
    </row>
    <row r="98" spans="1:65" s="2" customFormat="1" ht="21.75" customHeight="1">
      <c r="A98" s="34"/>
      <c r="B98" s="35"/>
      <c r="C98" s="151" t="s">
        <v>189</v>
      </c>
      <c r="D98" s="151" t="s">
        <v>120</v>
      </c>
      <c r="E98" s="152" t="s">
        <v>222</v>
      </c>
      <c r="F98" s="153" t="s">
        <v>223</v>
      </c>
      <c r="G98" s="154" t="s">
        <v>138</v>
      </c>
      <c r="H98" s="155">
        <v>240</v>
      </c>
      <c r="I98" s="156"/>
      <c r="J98" s="157">
        <f t="shared" ref="J98:J107" si="0">ROUND(I98*H98,2)</f>
        <v>0</v>
      </c>
      <c r="K98" s="153" t="s">
        <v>124</v>
      </c>
      <c r="L98" s="39"/>
      <c r="M98" s="158" t="s">
        <v>19</v>
      </c>
      <c r="N98" s="159" t="s">
        <v>38</v>
      </c>
      <c r="O98" s="64"/>
      <c r="P98" s="160">
        <f t="shared" ref="P98:P107" si="1">O98*H98</f>
        <v>0</v>
      </c>
      <c r="Q98" s="160">
        <v>0</v>
      </c>
      <c r="R98" s="160">
        <f t="shared" ref="R98:R107" si="2">Q98*H98</f>
        <v>0</v>
      </c>
      <c r="S98" s="160">
        <v>0</v>
      </c>
      <c r="T98" s="161">
        <f t="shared" ref="T98:T107" si="3"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62" t="s">
        <v>141</v>
      </c>
      <c r="AT98" s="162" t="s">
        <v>120</v>
      </c>
      <c r="AU98" s="162" t="s">
        <v>67</v>
      </c>
      <c r="AY98" s="17" t="s">
        <v>126</v>
      </c>
      <c r="BE98" s="163">
        <f t="shared" ref="BE98:BE107" si="4">IF(N98="základní",J98,0)</f>
        <v>0</v>
      </c>
      <c r="BF98" s="163">
        <f t="shared" ref="BF98:BF107" si="5">IF(N98="snížená",J98,0)</f>
        <v>0</v>
      </c>
      <c r="BG98" s="163">
        <f t="shared" ref="BG98:BG107" si="6">IF(N98="zákl. přenesená",J98,0)</f>
        <v>0</v>
      </c>
      <c r="BH98" s="163">
        <f t="shared" ref="BH98:BH107" si="7">IF(N98="sníž. přenesená",J98,0)</f>
        <v>0</v>
      </c>
      <c r="BI98" s="163">
        <f t="shared" ref="BI98:BI107" si="8">IF(N98="nulová",J98,0)</f>
        <v>0</v>
      </c>
      <c r="BJ98" s="17" t="s">
        <v>75</v>
      </c>
      <c r="BK98" s="163">
        <f t="shared" ref="BK98:BK107" si="9">ROUND(I98*H98,2)</f>
        <v>0</v>
      </c>
      <c r="BL98" s="17" t="s">
        <v>141</v>
      </c>
      <c r="BM98" s="162" t="s">
        <v>311</v>
      </c>
    </row>
    <row r="99" spans="1:65" s="2" customFormat="1" ht="21.75" customHeight="1">
      <c r="A99" s="34"/>
      <c r="B99" s="35"/>
      <c r="C99" s="187" t="s">
        <v>8</v>
      </c>
      <c r="D99" s="187" t="s">
        <v>157</v>
      </c>
      <c r="E99" s="188" t="s">
        <v>312</v>
      </c>
      <c r="F99" s="189" t="s">
        <v>313</v>
      </c>
      <c r="G99" s="190" t="s">
        <v>138</v>
      </c>
      <c r="H99" s="191">
        <v>240</v>
      </c>
      <c r="I99" s="192"/>
      <c r="J99" s="193">
        <f t="shared" si="0"/>
        <v>0</v>
      </c>
      <c r="K99" s="189" t="s">
        <v>124</v>
      </c>
      <c r="L99" s="194"/>
      <c r="M99" s="195" t="s">
        <v>19</v>
      </c>
      <c r="N99" s="196" t="s">
        <v>38</v>
      </c>
      <c r="O99" s="64"/>
      <c r="P99" s="160">
        <f t="shared" si="1"/>
        <v>0</v>
      </c>
      <c r="Q99" s="160">
        <v>0</v>
      </c>
      <c r="R99" s="160">
        <f t="shared" si="2"/>
        <v>0</v>
      </c>
      <c r="S99" s="160">
        <v>0</v>
      </c>
      <c r="T99" s="161">
        <f t="shared" si="3"/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62" t="s">
        <v>165</v>
      </c>
      <c r="AT99" s="162" t="s">
        <v>157</v>
      </c>
      <c r="AU99" s="162" t="s">
        <v>67</v>
      </c>
      <c r="AY99" s="17" t="s">
        <v>126</v>
      </c>
      <c r="BE99" s="163">
        <f t="shared" si="4"/>
        <v>0</v>
      </c>
      <c r="BF99" s="163">
        <f t="shared" si="5"/>
        <v>0</v>
      </c>
      <c r="BG99" s="163">
        <f t="shared" si="6"/>
        <v>0</v>
      </c>
      <c r="BH99" s="163">
        <f t="shared" si="7"/>
        <v>0</v>
      </c>
      <c r="BI99" s="163">
        <f t="shared" si="8"/>
        <v>0</v>
      </c>
      <c r="BJ99" s="17" t="s">
        <v>75</v>
      </c>
      <c r="BK99" s="163">
        <f t="shared" si="9"/>
        <v>0</v>
      </c>
      <c r="BL99" s="17" t="s">
        <v>165</v>
      </c>
      <c r="BM99" s="162" t="s">
        <v>314</v>
      </c>
    </row>
    <row r="100" spans="1:65" s="2" customFormat="1" ht="44.25" customHeight="1">
      <c r="A100" s="34"/>
      <c r="B100" s="35"/>
      <c r="C100" s="151" t="s">
        <v>197</v>
      </c>
      <c r="D100" s="151" t="s">
        <v>120</v>
      </c>
      <c r="E100" s="152" t="s">
        <v>234</v>
      </c>
      <c r="F100" s="153" t="s">
        <v>235</v>
      </c>
      <c r="G100" s="154" t="s">
        <v>123</v>
      </c>
      <c r="H100" s="155">
        <v>20</v>
      </c>
      <c r="I100" s="156"/>
      <c r="J100" s="157">
        <f t="shared" si="0"/>
        <v>0</v>
      </c>
      <c r="K100" s="153" t="s">
        <v>124</v>
      </c>
      <c r="L100" s="39"/>
      <c r="M100" s="158" t="s">
        <v>19</v>
      </c>
      <c r="N100" s="159" t="s">
        <v>38</v>
      </c>
      <c r="O100" s="64"/>
      <c r="P100" s="160">
        <f t="shared" si="1"/>
        <v>0</v>
      </c>
      <c r="Q100" s="160">
        <v>0</v>
      </c>
      <c r="R100" s="160">
        <f t="shared" si="2"/>
        <v>0</v>
      </c>
      <c r="S100" s="160">
        <v>0</v>
      </c>
      <c r="T100" s="161">
        <f t="shared" si="3"/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62" t="s">
        <v>154</v>
      </c>
      <c r="AT100" s="162" t="s">
        <v>120</v>
      </c>
      <c r="AU100" s="162" t="s">
        <v>67</v>
      </c>
      <c r="AY100" s="17" t="s">
        <v>126</v>
      </c>
      <c r="BE100" s="163">
        <f t="shared" si="4"/>
        <v>0</v>
      </c>
      <c r="BF100" s="163">
        <f t="shared" si="5"/>
        <v>0</v>
      </c>
      <c r="BG100" s="163">
        <f t="shared" si="6"/>
        <v>0</v>
      </c>
      <c r="BH100" s="163">
        <f t="shared" si="7"/>
        <v>0</v>
      </c>
      <c r="BI100" s="163">
        <f t="shared" si="8"/>
        <v>0</v>
      </c>
      <c r="BJ100" s="17" t="s">
        <v>75</v>
      </c>
      <c r="BK100" s="163">
        <f t="shared" si="9"/>
        <v>0</v>
      </c>
      <c r="BL100" s="17" t="s">
        <v>154</v>
      </c>
      <c r="BM100" s="162" t="s">
        <v>315</v>
      </c>
    </row>
    <row r="101" spans="1:65" s="2" customFormat="1" ht="49.15" customHeight="1">
      <c r="A101" s="34"/>
      <c r="B101" s="35"/>
      <c r="C101" s="151" t="s">
        <v>316</v>
      </c>
      <c r="D101" s="151" t="s">
        <v>120</v>
      </c>
      <c r="E101" s="152" t="s">
        <v>259</v>
      </c>
      <c r="F101" s="153" t="s">
        <v>260</v>
      </c>
      <c r="G101" s="154" t="s">
        <v>123</v>
      </c>
      <c r="H101" s="155">
        <v>1</v>
      </c>
      <c r="I101" s="156"/>
      <c r="J101" s="157">
        <f t="shared" si="0"/>
        <v>0</v>
      </c>
      <c r="K101" s="153" t="s">
        <v>124</v>
      </c>
      <c r="L101" s="39"/>
      <c r="M101" s="158" t="s">
        <v>19</v>
      </c>
      <c r="N101" s="159" t="s">
        <v>38</v>
      </c>
      <c r="O101" s="64"/>
      <c r="P101" s="160">
        <f t="shared" si="1"/>
        <v>0</v>
      </c>
      <c r="Q101" s="160">
        <v>0</v>
      </c>
      <c r="R101" s="160">
        <f t="shared" si="2"/>
        <v>0</v>
      </c>
      <c r="S101" s="160">
        <v>0</v>
      </c>
      <c r="T101" s="161">
        <f t="shared" si="3"/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62" t="s">
        <v>125</v>
      </c>
      <c r="AT101" s="162" t="s">
        <v>120</v>
      </c>
      <c r="AU101" s="162" t="s">
        <v>67</v>
      </c>
      <c r="AY101" s="17" t="s">
        <v>126</v>
      </c>
      <c r="BE101" s="163">
        <f t="shared" si="4"/>
        <v>0</v>
      </c>
      <c r="BF101" s="163">
        <f t="shared" si="5"/>
        <v>0</v>
      </c>
      <c r="BG101" s="163">
        <f t="shared" si="6"/>
        <v>0</v>
      </c>
      <c r="BH101" s="163">
        <f t="shared" si="7"/>
        <v>0</v>
      </c>
      <c r="BI101" s="163">
        <f t="shared" si="8"/>
        <v>0</v>
      </c>
      <c r="BJ101" s="17" t="s">
        <v>75</v>
      </c>
      <c r="BK101" s="163">
        <f t="shared" si="9"/>
        <v>0</v>
      </c>
      <c r="BL101" s="17" t="s">
        <v>125</v>
      </c>
      <c r="BM101" s="162" t="s">
        <v>317</v>
      </c>
    </row>
    <row r="102" spans="1:65" s="2" customFormat="1" ht="24.2" customHeight="1">
      <c r="A102" s="34"/>
      <c r="B102" s="35"/>
      <c r="C102" s="151" t="s">
        <v>193</v>
      </c>
      <c r="D102" s="151" t="s">
        <v>120</v>
      </c>
      <c r="E102" s="152" t="s">
        <v>318</v>
      </c>
      <c r="F102" s="153" t="s">
        <v>319</v>
      </c>
      <c r="G102" s="154" t="s">
        <v>277</v>
      </c>
      <c r="H102" s="155">
        <v>80</v>
      </c>
      <c r="I102" s="156"/>
      <c r="J102" s="157">
        <f t="shared" si="0"/>
        <v>0</v>
      </c>
      <c r="K102" s="153" t="s">
        <v>124</v>
      </c>
      <c r="L102" s="39"/>
      <c r="M102" s="158" t="s">
        <v>19</v>
      </c>
      <c r="N102" s="159" t="s">
        <v>38</v>
      </c>
      <c r="O102" s="64"/>
      <c r="P102" s="160">
        <f t="shared" si="1"/>
        <v>0</v>
      </c>
      <c r="Q102" s="160">
        <v>0</v>
      </c>
      <c r="R102" s="160">
        <f t="shared" si="2"/>
        <v>0</v>
      </c>
      <c r="S102" s="160">
        <v>0</v>
      </c>
      <c r="T102" s="161">
        <f t="shared" si="3"/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62" t="s">
        <v>125</v>
      </c>
      <c r="AT102" s="162" t="s">
        <v>120</v>
      </c>
      <c r="AU102" s="162" t="s">
        <v>67</v>
      </c>
      <c r="AY102" s="17" t="s">
        <v>126</v>
      </c>
      <c r="BE102" s="163">
        <f t="shared" si="4"/>
        <v>0</v>
      </c>
      <c r="BF102" s="163">
        <f t="shared" si="5"/>
        <v>0</v>
      </c>
      <c r="BG102" s="163">
        <f t="shared" si="6"/>
        <v>0</v>
      </c>
      <c r="BH102" s="163">
        <f t="shared" si="7"/>
        <v>0</v>
      </c>
      <c r="BI102" s="163">
        <f t="shared" si="8"/>
        <v>0</v>
      </c>
      <c r="BJ102" s="17" t="s">
        <v>75</v>
      </c>
      <c r="BK102" s="163">
        <f t="shared" si="9"/>
        <v>0</v>
      </c>
      <c r="BL102" s="17" t="s">
        <v>125</v>
      </c>
      <c r="BM102" s="162" t="s">
        <v>320</v>
      </c>
    </row>
    <row r="103" spans="1:65" s="2" customFormat="1" ht="62.65" customHeight="1">
      <c r="A103" s="34"/>
      <c r="B103" s="35"/>
      <c r="C103" s="151" t="s">
        <v>205</v>
      </c>
      <c r="D103" s="151" t="s">
        <v>120</v>
      </c>
      <c r="E103" s="152" t="s">
        <v>263</v>
      </c>
      <c r="F103" s="153" t="s">
        <v>264</v>
      </c>
      <c r="G103" s="154" t="s">
        <v>123</v>
      </c>
      <c r="H103" s="155">
        <v>1</v>
      </c>
      <c r="I103" s="156"/>
      <c r="J103" s="157">
        <f t="shared" si="0"/>
        <v>0</v>
      </c>
      <c r="K103" s="153" t="s">
        <v>124</v>
      </c>
      <c r="L103" s="39"/>
      <c r="M103" s="158" t="s">
        <v>19</v>
      </c>
      <c r="N103" s="159" t="s">
        <v>38</v>
      </c>
      <c r="O103" s="64"/>
      <c r="P103" s="160">
        <f t="shared" si="1"/>
        <v>0</v>
      </c>
      <c r="Q103" s="160">
        <v>0</v>
      </c>
      <c r="R103" s="160">
        <f t="shared" si="2"/>
        <v>0</v>
      </c>
      <c r="S103" s="160">
        <v>0</v>
      </c>
      <c r="T103" s="161">
        <f t="shared" si="3"/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62" t="s">
        <v>125</v>
      </c>
      <c r="AT103" s="162" t="s">
        <v>120</v>
      </c>
      <c r="AU103" s="162" t="s">
        <v>67</v>
      </c>
      <c r="AY103" s="17" t="s">
        <v>126</v>
      </c>
      <c r="BE103" s="163">
        <f t="shared" si="4"/>
        <v>0</v>
      </c>
      <c r="BF103" s="163">
        <f t="shared" si="5"/>
        <v>0</v>
      </c>
      <c r="BG103" s="163">
        <f t="shared" si="6"/>
        <v>0</v>
      </c>
      <c r="BH103" s="163">
        <f t="shared" si="7"/>
        <v>0</v>
      </c>
      <c r="BI103" s="163">
        <f t="shared" si="8"/>
        <v>0</v>
      </c>
      <c r="BJ103" s="17" t="s">
        <v>75</v>
      </c>
      <c r="BK103" s="163">
        <f t="shared" si="9"/>
        <v>0</v>
      </c>
      <c r="BL103" s="17" t="s">
        <v>125</v>
      </c>
      <c r="BM103" s="162" t="s">
        <v>321</v>
      </c>
    </row>
    <row r="104" spans="1:65" s="2" customFormat="1" ht="24.2" customHeight="1">
      <c r="A104" s="34"/>
      <c r="B104" s="35"/>
      <c r="C104" s="151" t="s">
        <v>185</v>
      </c>
      <c r="D104" s="151" t="s">
        <v>120</v>
      </c>
      <c r="E104" s="152" t="s">
        <v>267</v>
      </c>
      <c r="F104" s="153" t="s">
        <v>268</v>
      </c>
      <c r="G104" s="154" t="s">
        <v>123</v>
      </c>
      <c r="H104" s="155">
        <v>1</v>
      </c>
      <c r="I104" s="156"/>
      <c r="J104" s="157">
        <f t="shared" si="0"/>
        <v>0</v>
      </c>
      <c r="K104" s="153" t="s">
        <v>124</v>
      </c>
      <c r="L104" s="39"/>
      <c r="M104" s="158" t="s">
        <v>19</v>
      </c>
      <c r="N104" s="159" t="s">
        <v>38</v>
      </c>
      <c r="O104" s="64"/>
      <c r="P104" s="160">
        <f t="shared" si="1"/>
        <v>0</v>
      </c>
      <c r="Q104" s="160">
        <v>0</v>
      </c>
      <c r="R104" s="160">
        <f t="shared" si="2"/>
        <v>0</v>
      </c>
      <c r="S104" s="160">
        <v>0</v>
      </c>
      <c r="T104" s="161">
        <f t="shared" si="3"/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62" t="s">
        <v>125</v>
      </c>
      <c r="AT104" s="162" t="s">
        <v>120</v>
      </c>
      <c r="AU104" s="162" t="s">
        <v>67</v>
      </c>
      <c r="AY104" s="17" t="s">
        <v>126</v>
      </c>
      <c r="BE104" s="163">
        <f t="shared" si="4"/>
        <v>0</v>
      </c>
      <c r="BF104" s="163">
        <f t="shared" si="5"/>
        <v>0</v>
      </c>
      <c r="BG104" s="163">
        <f t="shared" si="6"/>
        <v>0</v>
      </c>
      <c r="BH104" s="163">
        <f t="shared" si="7"/>
        <v>0</v>
      </c>
      <c r="BI104" s="163">
        <f t="shared" si="8"/>
        <v>0</v>
      </c>
      <c r="BJ104" s="17" t="s">
        <v>75</v>
      </c>
      <c r="BK104" s="163">
        <f t="shared" si="9"/>
        <v>0</v>
      </c>
      <c r="BL104" s="17" t="s">
        <v>125</v>
      </c>
      <c r="BM104" s="162" t="s">
        <v>322</v>
      </c>
    </row>
    <row r="105" spans="1:65" s="2" customFormat="1" ht="24.2" customHeight="1">
      <c r="A105" s="34"/>
      <c r="B105" s="35"/>
      <c r="C105" s="151" t="s">
        <v>323</v>
      </c>
      <c r="D105" s="151" t="s">
        <v>120</v>
      </c>
      <c r="E105" s="152" t="s">
        <v>242</v>
      </c>
      <c r="F105" s="153" t="s">
        <v>243</v>
      </c>
      <c r="G105" s="154" t="s">
        <v>244</v>
      </c>
      <c r="H105" s="155">
        <v>12</v>
      </c>
      <c r="I105" s="156"/>
      <c r="J105" s="157">
        <f t="shared" si="0"/>
        <v>0</v>
      </c>
      <c r="K105" s="153" t="s">
        <v>124</v>
      </c>
      <c r="L105" s="39"/>
      <c r="M105" s="158" t="s">
        <v>19</v>
      </c>
      <c r="N105" s="159" t="s">
        <v>38</v>
      </c>
      <c r="O105" s="64"/>
      <c r="P105" s="160">
        <f t="shared" si="1"/>
        <v>0</v>
      </c>
      <c r="Q105" s="160">
        <v>0</v>
      </c>
      <c r="R105" s="160">
        <f t="shared" si="2"/>
        <v>0</v>
      </c>
      <c r="S105" s="160">
        <v>0</v>
      </c>
      <c r="T105" s="161">
        <f t="shared" si="3"/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62" t="s">
        <v>125</v>
      </c>
      <c r="AT105" s="162" t="s">
        <v>120</v>
      </c>
      <c r="AU105" s="162" t="s">
        <v>67</v>
      </c>
      <c r="AY105" s="17" t="s">
        <v>126</v>
      </c>
      <c r="BE105" s="163">
        <f t="shared" si="4"/>
        <v>0</v>
      </c>
      <c r="BF105" s="163">
        <f t="shared" si="5"/>
        <v>0</v>
      </c>
      <c r="BG105" s="163">
        <f t="shared" si="6"/>
        <v>0</v>
      </c>
      <c r="BH105" s="163">
        <f t="shared" si="7"/>
        <v>0</v>
      </c>
      <c r="BI105" s="163">
        <f t="shared" si="8"/>
        <v>0</v>
      </c>
      <c r="BJ105" s="17" t="s">
        <v>75</v>
      </c>
      <c r="BK105" s="163">
        <f t="shared" si="9"/>
        <v>0</v>
      </c>
      <c r="BL105" s="17" t="s">
        <v>125</v>
      </c>
      <c r="BM105" s="162" t="s">
        <v>324</v>
      </c>
    </row>
    <row r="106" spans="1:65" s="2" customFormat="1" ht="21.75" customHeight="1">
      <c r="A106" s="34"/>
      <c r="B106" s="35"/>
      <c r="C106" s="151" t="s">
        <v>325</v>
      </c>
      <c r="D106" s="151" t="s">
        <v>120</v>
      </c>
      <c r="E106" s="152" t="s">
        <v>247</v>
      </c>
      <c r="F106" s="153" t="s">
        <v>248</v>
      </c>
      <c r="G106" s="154" t="s">
        <v>244</v>
      </c>
      <c r="H106" s="155">
        <v>2</v>
      </c>
      <c r="I106" s="156"/>
      <c r="J106" s="157">
        <f t="shared" si="0"/>
        <v>0</v>
      </c>
      <c r="K106" s="153" t="s">
        <v>124</v>
      </c>
      <c r="L106" s="39"/>
      <c r="M106" s="158" t="s">
        <v>19</v>
      </c>
      <c r="N106" s="159" t="s">
        <v>38</v>
      </c>
      <c r="O106" s="64"/>
      <c r="P106" s="160">
        <f t="shared" si="1"/>
        <v>0</v>
      </c>
      <c r="Q106" s="160">
        <v>0</v>
      </c>
      <c r="R106" s="160">
        <f t="shared" si="2"/>
        <v>0</v>
      </c>
      <c r="S106" s="160">
        <v>0</v>
      </c>
      <c r="T106" s="161">
        <f t="shared" si="3"/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62" t="s">
        <v>125</v>
      </c>
      <c r="AT106" s="162" t="s">
        <v>120</v>
      </c>
      <c r="AU106" s="162" t="s">
        <v>67</v>
      </c>
      <c r="AY106" s="17" t="s">
        <v>126</v>
      </c>
      <c r="BE106" s="163">
        <f t="shared" si="4"/>
        <v>0</v>
      </c>
      <c r="BF106" s="163">
        <f t="shared" si="5"/>
        <v>0</v>
      </c>
      <c r="BG106" s="163">
        <f t="shared" si="6"/>
        <v>0</v>
      </c>
      <c r="BH106" s="163">
        <f t="shared" si="7"/>
        <v>0</v>
      </c>
      <c r="BI106" s="163">
        <f t="shared" si="8"/>
        <v>0</v>
      </c>
      <c r="BJ106" s="17" t="s">
        <v>75</v>
      </c>
      <c r="BK106" s="163">
        <f t="shared" si="9"/>
        <v>0</v>
      </c>
      <c r="BL106" s="17" t="s">
        <v>125</v>
      </c>
      <c r="BM106" s="162" t="s">
        <v>326</v>
      </c>
    </row>
    <row r="107" spans="1:65" s="2" customFormat="1" ht="24.2" customHeight="1">
      <c r="A107" s="34"/>
      <c r="B107" s="35"/>
      <c r="C107" s="151" t="s">
        <v>327</v>
      </c>
      <c r="D107" s="151" t="s">
        <v>120</v>
      </c>
      <c r="E107" s="152" t="s">
        <v>251</v>
      </c>
      <c r="F107" s="153" t="s">
        <v>252</v>
      </c>
      <c r="G107" s="154" t="s">
        <v>244</v>
      </c>
      <c r="H107" s="155">
        <v>2</v>
      </c>
      <c r="I107" s="156"/>
      <c r="J107" s="157">
        <f t="shared" si="0"/>
        <v>0</v>
      </c>
      <c r="K107" s="153" t="s">
        <v>124</v>
      </c>
      <c r="L107" s="39"/>
      <c r="M107" s="225" t="s">
        <v>19</v>
      </c>
      <c r="N107" s="226" t="s">
        <v>38</v>
      </c>
      <c r="O107" s="227"/>
      <c r="P107" s="228">
        <f t="shared" si="1"/>
        <v>0</v>
      </c>
      <c r="Q107" s="228">
        <v>0</v>
      </c>
      <c r="R107" s="228">
        <f t="shared" si="2"/>
        <v>0</v>
      </c>
      <c r="S107" s="228">
        <v>0</v>
      </c>
      <c r="T107" s="229">
        <f t="shared" si="3"/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62" t="s">
        <v>125</v>
      </c>
      <c r="AT107" s="162" t="s">
        <v>120</v>
      </c>
      <c r="AU107" s="162" t="s">
        <v>67</v>
      </c>
      <c r="AY107" s="17" t="s">
        <v>126</v>
      </c>
      <c r="BE107" s="163">
        <f t="shared" si="4"/>
        <v>0</v>
      </c>
      <c r="BF107" s="163">
        <f t="shared" si="5"/>
        <v>0</v>
      </c>
      <c r="BG107" s="163">
        <f t="shared" si="6"/>
        <v>0</v>
      </c>
      <c r="BH107" s="163">
        <f t="shared" si="7"/>
        <v>0</v>
      </c>
      <c r="BI107" s="163">
        <f t="shared" si="8"/>
        <v>0</v>
      </c>
      <c r="BJ107" s="17" t="s">
        <v>75</v>
      </c>
      <c r="BK107" s="163">
        <f t="shared" si="9"/>
        <v>0</v>
      </c>
      <c r="BL107" s="17" t="s">
        <v>125</v>
      </c>
      <c r="BM107" s="162" t="s">
        <v>328</v>
      </c>
    </row>
    <row r="108" spans="1:65" s="2" customFormat="1" ht="6.95" customHeight="1">
      <c r="A108" s="34"/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39"/>
      <c r="M108" s="34"/>
      <c r="O108" s="34"/>
      <c r="P108" s="34"/>
      <c r="Q108" s="34"/>
      <c r="R108" s="34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</sheetData>
  <sheetProtection algorithmName="SHA-512" hashValue="7pEJUAUIEzA2/p5G0TLAMdew1n4pdFdnmeig30OdJpDNraf8ijhs6RlAMH8OoIIltgdmckIW2YLbxjpW08prFA==" saltValue="8V3yR7DWPcJ+5R9aHrL3RgwZS3FxWcu2F1HR9fhSzqQhixF8s5/alZyDy/x4VgVA1b/uG1Mu4mTOmgxLrUFVPQ==" spinCount="100000" sheet="1" objects="1" scenarios="1" formatColumns="0" formatRows="0" autoFilter="0"/>
  <autoFilter ref="C78:K107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1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19"/>
      <c r="M2" s="319"/>
      <c r="N2" s="319"/>
      <c r="O2" s="319"/>
      <c r="P2" s="319"/>
      <c r="Q2" s="319"/>
      <c r="R2" s="319"/>
      <c r="S2" s="319"/>
      <c r="T2" s="319"/>
      <c r="U2" s="319"/>
      <c r="V2" s="319"/>
      <c r="AT2" s="17" t="s">
        <v>83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77</v>
      </c>
    </row>
    <row r="4" spans="1:46" s="1" customFormat="1" ht="24.95" customHeight="1">
      <c r="B4" s="20"/>
      <c r="D4" s="103" t="s">
        <v>99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62" t="str">
        <f>'Rekapitulace stavby'!K6</f>
        <v>Oprava osvětlení na trati Přerov - Nedakonice</v>
      </c>
      <c r="F7" s="363"/>
      <c r="G7" s="363"/>
      <c r="H7" s="363"/>
      <c r="L7" s="20"/>
    </row>
    <row r="8" spans="1:46" s="2" customFormat="1" ht="12" customHeight="1">
      <c r="A8" s="34"/>
      <c r="B8" s="39"/>
      <c r="C8" s="34"/>
      <c r="D8" s="105" t="s">
        <v>100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64" t="s">
        <v>329</v>
      </c>
      <c r="F9" s="365"/>
      <c r="G9" s="365"/>
      <c r="H9" s="365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>
        <f>'Rekapitulace stavby'!AN8</f>
        <v>0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24</v>
      </c>
      <c r="E14" s="34"/>
      <c r="F14" s="34"/>
      <c r="G14" s="34"/>
      <c r="H14" s="34"/>
      <c r="I14" s="105" t="s">
        <v>25</v>
      </c>
      <c r="J14" s="107" t="s">
        <v>19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22</v>
      </c>
      <c r="F15" s="34"/>
      <c r="G15" s="34"/>
      <c r="H15" s="34"/>
      <c r="I15" s="105" t="s">
        <v>26</v>
      </c>
      <c r="J15" s="107" t="s">
        <v>19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27</v>
      </c>
      <c r="E17" s="34"/>
      <c r="F17" s="34"/>
      <c r="G17" s="34"/>
      <c r="H17" s="34"/>
      <c r="I17" s="105" t="s">
        <v>25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66" t="str">
        <f>'Rekapitulace stavby'!E14</f>
        <v>Vyplň údaj</v>
      </c>
      <c r="F18" s="367"/>
      <c r="G18" s="367"/>
      <c r="H18" s="367"/>
      <c r="I18" s="105" t="s">
        <v>26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29</v>
      </c>
      <c r="E20" s="34"/>
      <c r="F20" s="34"/>
      <c r="G20" s="34"/>
      <c r="H20" s="34"/>
      <c r="I20" s="105" t="s">
        <v>25</v>
      </c>
      <c r="J20" s="107" t="s">
        <v>19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">
        <v>22</v>
      </c>
      <c r="F21" s="34"/>
      <c r="G21" s="34"/>
      <c r="H21" s="34"/>
      <c r="I21" s="105" t="s">
        <v>26</v>
      </c>
      <c r="J21" s="107" t="s">
        <v>19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30</v>
      </c>
      <c r="E23" s="34"/>
      <c r="F23" s="34"/>
      <c r="G23" s="34"/>
      <c r="H23" s="34"/>
      <c r="I23" s="105" t="s">
        <v>25</v>
      </c>
      <c r="J23" s="107" t="s">
        <v>19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">
        <v>22</v>
      </c>
      <c r="F24" s="34"/>
      <c r="G24" s="34"/>
      <c r="H24" s="34"/>
      <c r="I24" s="105" t="s">
        <v>26</v>
      </c>
      <c r="J24" s="107" t="s">
        <v>19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31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68" t="s">
        <v>19</v>
      </c>
      <c r="F27" s="368"/>
      <c r="G27" s="368"/>
      <c r="H27" s="368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33</v>
      </c>
      <c r="E30" s="34"/>
      <c r="F30" s="34"/>
      <c r="G30" s="34"/>
      <c r="H30" s="34"/>
      <c r="I30" s="34"/>
      <c r="J30" s="114">
        <f>ROUND(J80,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35</v>
      </c>
      <c r="G32" s="34"/>
      <c r="H32" s="34"/>
      <c r="I32" s="115" t="s">
        <v>34</v>
      </c>
      <c r="J32" s="115" t="s">
        <v>36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37</v>
      </c>
      <c r="E33" s="105" t="s">
        <v>38</v>
      </c>
      <c r="F33" s="117">
        <f>ROUND((SUM(BE80:BE160)),  2)</f>
        <v>0</v>
      </c>
      <c r="G33" s="34"/>
      <c r="H33" s="34"/>
      <c r="I33" s="118">
        <v>0.21</v>
      </c>
      <c r="J33" s="117">
        <f>ROUND(((SUM(BE80:BE160))*I33),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39</v>
      </c>
      <c r="F34" s="117">
        <f>ROUND((SUM(BF80:BF160)),  2)</f>
        <v>0</v>
      </c>
      <c r="G34" s="34"/>
      <c r="H34" s="34"/>
      <c r="I34" s="118">
        <v>0.15</v>
      </c>
      <c r="J34" s="117">
        <f>ROUND(((SUM(BF80:BF160))*I34),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40</v>
      </c>
      <c r="F35" s="117">
        <f>ROUND((SUM(BG80:BG160)),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41</v>
      </c>
      <c r="F36" s="117">
        <f>ROUND((SUM(BH80:BH160)),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42</v>
      </c>
      <c r="F37" s="117">
        <f>ROUND((SUM(BI80:BI160)),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43</v>
      </c>
      <c r="E39" s="121"/>
      <c r="F39" s="121"/>
      <c r="G39" s="122" t="s">
        <v>44</v>
      </c>
      <c r="H39" s="123" t="s">
        <v>45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102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60" t="str">
        <f>E7</f>
        <v>Oprava osvětlení na trati Přerov - Nedakonice</v>
      </c>
      <c r="F48" s="361"/>
      <c r="G48" s="361"/>
      <c r="H48" s="361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100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48" t="str">
        <f>E9</f>
        <v>SO02.1 - Oprava ostrovního nástupiště ŽST Staré Město</v>
      </c>
      <c r="F50" s="359"/>
      <c r="G50" s="359"/>
      <c r="H50" s="359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29" t="s">
        <v>23</v>
      </c>
      <c r="J52" s="59">
        <f>IF(J12="","",J12)</f>
        <v>0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24</v>
      </c>
      <c r="D54" s="36"/>
      <c r="E54" s="36"/>
      <c r="F54" s="27" t="str">
        <f>E15</f>
        <v xml:space="preserve"> </v>
      </c>
      <c r="G54" s="36"/>
      <c r="H54" s="36"/>
      <c r="I54" s="29" t="s">
        <v>29</v>
      </c>
      <c r="J54" s="32" t="str">
        <f>E21</f>
        <v xml:space="preserve"> 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27</v>
      </c>
      <c r="D55" s="36"/>
      <c r="E55" s="36"/>
      <c r="F55" s="27" t="str">
        <f>IF(E18="","",E18)</f>
        <v>Vyplň údaj</v>
      </c>
      <c r="G55" s="36"/>
      <c r="H55" s="36"/>
      <c r="I55" s="29" t="s">
        <v>30</v>
      </c>
      <c r="J55" s="32" t="str">
        <f>E24</f>
        <v xml:space="preserve"> 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103</v>
      </c>
      <c r="D57" s="131"/>
      <c r="E57" s="131"/>
      <c r="F57" s="131"/>
      <c r="G57" s="131"/>
      <c r="H57" s="131"/>
      <c r="I57" s="131"/>
      <c r="J57" s="132" t="s">
        <v>104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65</v>
      </c>
      <c r="D59" s="36"/>
      <c r="E59" s="36"/>
      <c r="F59" s="36"/>
      <c r="G59" s="36"/>
      <c r="H59" s="36"/>
      <c r="I59" s="36"/>
      <c r="J59" s="77">
        <f>J80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105</v>
      </c>
    </row>
    <row r="60" spans="1:47" s="9" customFormat="1" ht="24.95" customHeight="1">
      <c r="B60" s="134"/>
      <c r="C60" s="135"/>
      <c r="D60" s="136" t="s">
        <v>106</v>
      </c>
      <c r="E60" s="137"/>
      <c r="F60" s="137"/>
      <c r="G60" s="137"/>
      <c r="H60" s="137"/>
      <c r="I60" s="137"/>
      <c r="J60" s="138">
        <f>J160</f>
        <v>0</v>
      </c>
      <c r="K60" s="135"/>
      <c r="L60" s="139"/>
    </row>
    <row r="61" spans="1:47" s="2" customFormat="1" ht="21.75" customHeight="1">
      <c r="A61" s="34"/>
      <c r="B61" s="35"/>
      <c r="C61" s="36"/>
      <c r="D61" s="36"/>
      <c r="E61" s="36"/>
      <c r="F61" s="36"/>
      <c r="G61" s="36"/>
      <c r="H61" s="36"/>
      <c r="I61" s="36"/>
      <c r="J61" s="36"/>
      <c r="K61" s="36"/>
      <c r="L61" s="10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6.95" customHeight="1">
      <c r="A62" s="34"/>
      <c r="B62" s="47"/>
      <c r="C62" s="48"/>
      <c r="D62" s="48"/>
      <c r="E62" s="48"/>
      <c r="F62" s="48"/>
      <c r="G62" s="48"/>
      <c r="H62" s="48"/>
      <c r="I62" s="48"/>
      <c r="J62" s="48"/>
      <c r="K62" s="48"/>
      <c r="L62" s="106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6" spans="1:63" s="2" customFormat="1" ht="6.95" customHeight="1">
      <c r="A66" s="34"/>
      <c r="B66" s="49"/>
      <c r="C66" s="50"/>
      <c r="D66" s="50"/>
      <c r="E66" s="50"/>
      <c r="F66" s="50"/>
      <c r="G66" s="50"/>
      <c r="H66" s="50"/>
      <c r="I66" s="50"/>
      <c r="J66" s="50"/>
      <c r="K66" s="50"/>
      <c r="L66" s="106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pans="1:63" s="2" customFormat="1" ht="24.95" customHeight="1">
      <c r="A67" s="34"/>
      <c r="B67" s="35"/>
      <c r="C67" s="23" t="s">
        <v>107</v>
      </c>
      <c r="D67" s="36"/>
      <c r="E67" s="36"/>
      <c r="F67" s="36"/>
      <c r="G67" s="36"/>
      <c r="H67" s="36"/>
      <c r="I67" s="36"/>
      <c r="J67" s="36"/>
      <c r="K67" s="36"/>
      <c r="L67" s="10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63" s="2" customFormat="1" ht="6.95" customHeight="1">
      <c r="A68" s="34"/>
      <c r="B68" s="35"/>
      <c r="C68" s="36"/>
      <c r="D68" s="36"/>
      <c r="E68" s="36"/>
      <c r="F68" s="36"/>
      <c r="G68" s="36"/>
      <c r="H68" s="36"/>
      <c r="I68" s="36"/>
      <c r="J68" s="36"/>
      <c r="K68" s="36"/>
      <c r="L68" s="10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63" s="2" customFormat="1" ht="12" customHeight="1">
      <c r="A69" s="34"/>
      <c r="B69" s="35"/>
      <c r="C69" s="29" t="s">
        <v>16</v>
      </c>
      <c r="D69" s="36"/>
      <c r="E69" s="36"/>
      <c r="F69" s="36"/>
      <c r="G69" s="36"/>
      <c r="H69" s="36"/>
      <c r="I69" s="36"/>
      <c r="J69" s="36"/>
      <c r="K69" s="36"/>
      <c r="L69" s="10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63" s="2" customFormat="1" ht="16.5" customHeight="1">
      <c r="A70" s="34"/>
      <c r="B70" s="35"/>
      <c r="C70" s="36"/>
      <c r="D70" s="36"/>
      <c r="E70" s="360" t="str">
        <f>E7</f>
        <v>Oprava osvětlení na trati Přerov - Nedakonice</v>
      </c>
      <c r="F70" s="361"/>
      <c r="G70" s="361"/>
      <c r="H70" s="361"/>
      <c r="I70" s="36"/>
      <c r="J70" s="36"/>
      <c r="K70" s="36"/>
      <c r="L70" s="10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63" s="2" customFormat="1" ht="12" customHeight="1">
      <c r="A71" s="34"/>
      <c r="B71" s="35"/>
      <c r="C71" s="29" t="s">
        <v>100</v>
      </c>
      <c r="D71" s="36"/>
      <c r="E71" s="36"/>
      <c r="F71" s="36"/>
      <c r="G71" s="36"/>
      <c r="H71" s="36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63" s="2" customFormat="1" ht="16.5" customHeight="1">
      <c r="A72" s="34"/>
      <c r="B72" s="35"/>
      <c r="C72" s="36"/>
      <c r="D72" s="36"/>
      <c r="E72" s="348" t="str">
        <f>E9</f>
        <v>SO02.1 - Oprava ostrovního nástupiště ŽST Staré Město</v>
      </c>
      <c r="F72" s="359"/>
      <c r="G72" s="359"/>
      <c r="H72" s="359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63" s="2" customFormat="1" ht="6.95" customHeight="1">
      <c r="A73" s="34"/>
      <c r="B73" s="35"/>
      <c r="C73" s="36"/>
      <c r="D73" s="36"/>
      <c r="E73" s="36"/>
      <c r="F73" s="36"/>
      <c r="G73" s="36"/>
      <c r="H73" s="36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63" s="2" customFormat="1" ht="12" customHeight="1">
      <c r="A74" s="34"/>
      <c r="B74" s="35"/>
      <c r="C74" s="29" t="s">
        <v>21</v>
      </c>
      <c r="D74" s="36"/>
      <c r="E74" s="36"/>
      <c r="F74" s="27" t="str">
        <f>F12</f>
        <v xml:space="preserve"> </v>
      </c>
      <c r="G74" s="36"/>
      <c r="H74" s="36"/>
      <c r="I74" s="29" t="s">
        <v>23</v>
      </c>
      <c r="J74" s="59">
        <f>IF(J12="","",J12)</f>
        <v>0</v>
      </c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63" s="2" customFormat="1" ht="6.95" customHeight="1">
      <c r="A75" s="34"/>
      <c r="B75" s="35"/>
      <c r="C75" s="36"/>
      <c r="D75" s="36"/>
      <c r="E75" s="36"/>
      <c r="F75" s="36"/>
      <c r="G75" s="36"/>
      <c r="H75" s="36"/>
      <c r="I75" s="36"/>
      <c r="J75" s="36"/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63" s="2" customFormat="1" ht="15.2" customHeight="1">
      <c r="A76" s="34"/>
      <c r="B76" s="35"/>
      <c r="C76" s="29" t="s">
        <v>24</v>
      </c>
      <c r="D76" s="36"/>
      <c r="E76" s="36"/>
      <c r="F76" s="27" t="str">
        <f>E15</f>
        <v xml:space="preserve"> </v>
      </c>
      <c r="G76" s="36"/>
      <c r="H76" s="36"/>
      <c r="I76" s="29" t="s">
        <v>29</v>
      </c>
      <c r="J76" s="32" t="str">
        <f>E21</f>
        <v xml:space="preserve"> </v>
      </c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63" s="2" customFormat="1" ht="15.2" customHeight="1">
      <c r="A77" s="34"/>
      <c r="B77" s="35"/>
      <c r="C77" s="29" t="s">
        <v>27</v>
      </c>
      <c r="D77" s="36"/>
      <c r="E77" s="36"/>
      <c r="F77" s="27" t="str">
        <f>IF(E18="","",E18)</f>
        <v>Vyplň údaj</v>
      </c>
      <c r="G77" s="36"/>
      <c r="H77" s="36"/>
      <c r="I77" s="29" t="s">
        <v>30</v>
      </c>
      <c r="J77" s="32" t="str">
        <f>E24</f>
        <v xml:space="preserve"> </v>
      </c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63" s="2" customFormat="1" ht="10.35" customHeight="1">
      <c r="A78" s="34"/>
      <c r="B78" s="35"/>
      <c r="C78" s="36"/>
      <c r="D78" s="36"/>
      <c r="E78" s="36"/>
      <c r="F78" s="36"/>
      <c r="G78" s="36"/>
      <c r="H78" s="36"/>
      <c r="I78" s="36"/>
      <c r="J78" s="36"/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63" s="10" customFormat="1" ht="29.25" customHeight="1">
      <c r="A79" s="140"/>
      <c r="B79" s="141"/>
      <c r="C79" s="142" t="s">
        <v>108</v>
      </c>
      <c r="D79" s="143" t="s">
        <v>52</v>
      </c>
      <c r="E79" s="143" t="s">
        <v>48</v>
      </c>
      <c r="F79" s="143" t="s">
        <v>49</v>
      </c>
      <c r="G79" s="143" t="s">
        <v>109</v>
      </c>
      <c r="H79" s="143" t="s">
        <v>110</v>
      </c>
      <c r="I79" s="143" t="s">
        <v>111</v>
      </c>
      <c r="J79" s="143" t="s">
        <v>104</v>
      </c>
      <c r="K79" s="144" t="s">
        <v>112</v>
      </c>
      <c r="L79" s="145"/>
      <c r="M79" s="68" t="s">
        <v>19</v>
      </c>
      <c r="N79" s="69" t="s">
        <v>37</v>
      </c>
      <c r="O79" s="69" t="s">
        <v>113</v>
      </c>
      <c r="P79" s="69" t="s">
        <v>114</v>
      </c>
      <c r="Q79" s="69" t="s">
        <v>115</v>
      </c>
      <c r="R79" s="69" t="s">
        <v>116</v>
      </c>
      <c r="S79" s="69" t="s">
        <v>117</v>
      </c>
      <c r="T79" s="70" t="s">
        <v>118</v>
      </c>
      <c r="U79" s="140"/>
      <c r="V79" s="140"/>
      <c r="W79" s="140"/>
      <c r="X79" s="140"/>
      <c r="Y79" s="140"/>
      <c r="Z79" s="140"/>
      <c r="AA79" s="140"/>
      <c r="AB79" s="140"/>
      <c r="AC79" s="140"/>
      <c r="AD79" s="140"/>
      <c r="AE79" s="140"/>
    </row>
    <row r="80" spans="1:63" s="2" customFormat="1" ht="22.9" customHeight="1">
      <c r="A80" s="34"/>
      <c r="B80" s="35"/>
      <c r="C80" s="75" t="s">
        <v>119</v>
      </c>
      <c r="D80" s="36"/>
      <c r="E80" s="36"/>
      <c r="F80" s="36"/>
      <c r="G80" s="36"/>
      <c r="H80" s="36"/>
      <c r="I80" s="36"/>
      <c r="J80" s="146">
        <f>BK80</f>
        <v>0</v>
      </c>
      <c r="K80" s="36"/>
      <c r="L80" s="39"/>
      <c r="M80" s="71"/>
      <c r="N80" s="147"/>
      <c r="O80" s="72"/>
      <c r="P80" s="148">
        <f>SUM(P81:P160)</f>
        <v>0</v>
      </c>
      <c r="Q80" s="72"/>
      <c r="R80" s="148">
        <f>SUM(R81:R160)</f>
        <v>0</v>
      </c>
      <c r="S80" s="72"/>
      <c r="T80" s="149">
        <f>SUM(T81:T160)</f>
        <v>0</v>
      </c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T80" s="17" t="s">
        <v>66</v>
      </c>
      <c r="AU80" s="17" t="s">
        <v>105</v>
      </c>
      <c r="BK80" s="150">
        <f>SUM(BK81:BK160)</f>
        <v>0</v>
      </c>
    </row>
    <row r="81" spans="1:65" s="2" customFormat="1" ht="16.5" customHeight="1">
      <c r="A81" s="34"/>
      <c r="B81" s="35"/>
      <c r="C81" s="151" t="s">
        <v>75</v>
      </c>
      <c r="D81" s="151" t="s">
        <v>120</v>
      </c>
      <c r="E81" s="152" t="s">
        <v>330</v>
      </c>
      <c r="F81" s="153" t="s">
        <v>331</v>
      </c>
      <c r="G81" s="154" t="s">
        <v>123</v>
      </c>
      <c r="H81" s="155">
        <v>23</v>
      </c>
      <c r="I81" s="156"/>
      <c r="J81" s="157">
        <f>ROUND(I81*H81,2)</f>
        <v>0</v>
      </c>
      <c r="K81" s="153" t="s">
        <v>124</v>
      </c>
      <c r="L81" s="39"/>
      <c r="M81" s="158" t="s">
        <v>19</v>
      </c>
      <c r="N81" s="159" t="s">
        <v>38</v>
      </c>
      <c r="O81" s="64"/>
      <c r="P81" s="160">
        <f>O81*H81</f>
        <v>0</v>
      </c>
      <c r="Q81" s="160">
        <v>0</v>
      </c>
      <c r="R81" s="160">
        <f>Q81*H81</f>
        <v>0</v>
      </c>
      <c r="S81" s="160">
        <v>0</v>
      </c>
      <c r="T81" s="161">
        <f>S81*H81</f>
        <v>0</v>
      </c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R81" s="162" t="s">
        <v>141</v>
      </c>
      <c r="AT81" s="162" t="s">
        <v>120</v>
      </c>
      <c r="AU81" s="162" t="s">
        <v>67</v>
      </c>
      <c r="AY81" s="17" t="s">
        <v>126</v>
      </c>
      <c r="BE81" s="163">
        <f>IF(N81="základní",J81,0)</f>
        <v>0</v>
      </c>
      <c r="BF81" s="163">
        <f>IF(N81="snížená",J81,0)</f>
        <v>0</v>
      </c>
      <c r="BG81" s="163">
        <f>IF(N81="zákl. přenesená",J81,0)</f>
        <v>0</v>
      </c>
      <c r="BH81" s="163">
        <f>IF(N81="sníž. přenesená",J81,0)</f>
        <v>0</v>
      </c>
      <c r="BI81" s="163">
        <f>IF(N81="nulová",J81,0)</f>
        <v>0</v>
      </c>
      <c r="BJ81" s="17" t="s">
        <v>75</v>
      </c>
      <c r="BK81" s="163">
        <f>ROUND(I81*H81,2)</f>
        <v>0</v>
      </c>
      <c r="BL81" s="17" t="s">
        <v>141</v>
      </c>
      <c r="BM81" s="162" t="s">
        <v>332</v>
      </c>
    </row>
    <row r="82" spans="1:65" s="11" customFormat="1">
      <c r="B82" s="164"/>
      <c r="C82" s="165"/>
      <c r="D82" s="166" t="s">
        <v>132</v>
      </c>
      <c r="E82" s="167" t="s">
        <v>19</v>
      </c>
      <c r="F82" s="168" t="s">
        <v>333</v>
      </c>
      <c r="G82" s="165"/>
      <c r="H82" s="169">
        <v>16</v>
      </c>
      <c r="I82" s="170"/>
      <c r="J82" s="165"/>
      <c r="K82" s="165"/>
      <c r="L82" s="171"/>
      <c r="M82" s="172"/>
      <c r="N82" s="173"/>
      <c r="O82" s="173"/>
      <c r="P82" s="173"/>
      <c r="Q82" s="173"/>
      <c r="R82" s="173"/>
      <c r="S82" s="173"/>
      <c r="T82" s="174"/>
      <c r="AT82" s="175" t="s">
        <v>132</v>
      </c>
      <c r="AU82" s="175" t="s">
        <v>67</v>
      </c>
      <c r="AV82" s="11" t="s">
        <v>77</v>
      </c>
      <c r="AW82" s="11" t="s">
        <v>134</v>
      </c>
      <c r="AX82" s="11" t="s">
        <v>67</v>
      </c>
      <c r="AY82" s="175" t="s">
        <v>126</v>
      </c>
    </row>
    <row r="83" spans="1:65" s="13" customFormat="1">
      <c r="B83" s="201"/>
      <c r="C83" s="202"/>
      <c r="D83" s="166" t="s">
        <v>132</v>
      </c>
      <c r="E83" s="203" t="s">
        <v>19</v>
      </c>
      <c r="F83" s="204" t="s">
        <v>334</v>
      </c>
      <c r="G83" s="202"/>
      <c r="H83" s="203" t="s">
        <v>19</v>
      </c>
      <c r="I83" s="205"/>
      <c r="J83" s="202"/>
      <c r="K83" s="202"/>
      <c r="L83" s="206"/>
      <c r="M83" s="207"/>
      <c r="N83" s="208"/>
      <c r="O83" s="208"/>
      <c r="P83" s="208"/>
      <c r="Q83" s="208"/>
      <c r="R83" s="208"/>
      <c r="S83" s="208"/>
      <c r="T83" s="209"/>
      <c r="AT83" s="210" t="s">
        <v>132</v>
      </c>
      <c r="AU83" s="210" t="s">
        <v>67</v>
      </c>
      <c r="AV83" s="13" t="s">
        <v>75</v>
      </c>
      <c r="AW83" s="13" t="s">
        <v>134</v>
      </c>
      <c r="AX83" s="13" t="s">
        <v>67</v>
      </c>
      <c r="AY83" s="210" t="s">
        <v>126</v>
      </c>
    </row>
    <row r="84" spans="1:65" s="11" customFormat="1">
      <c r="B84" s="164"/>
      <c r="C84" s="165"/>
      <c r="D84" s="166" t="s">
        <v>132</v>
      </c>
      <c r="E84" s="167" t="s">
        <v>19</v>
      </c>
      <c r="F84" s="168" t="s">
        <v>156</v>
      </c>
      <c r="G84" s="165"/>
      <c r="H84" s="169">
        <v>7</v>
      </c>
      <c r="I84" s="170"/>
      <c r="J84" s="165"/>
      <c r="K84" s="165"/>
      <c r="L84" s="171"/>
      <c r="M84" s="172"/>
      <c r="N84" s="173"/>
      <c r="O84" s="173"/>
      <c r="P84" s="173"/>
      <c r="Q84" s="173"/>
      <c r="R84" s="173"/>
      <c r="S84" s="173"/>
      <c r="T84" s="174"/>
      <c r="AT84" s="175" t="s">
        <v>132</v>
      </c>
      <c r="AU84" s="175" t="s">
        <v>67</v>
      </c>
      <c r="AV84" s="11" t="s">
        <v>77</v>
      </c>
      <c r="AW84" s="11" t="s">
        <v>134</v>
      </c>
      <c r="AX84" s="11" t="s">
        <v>67</v>
      </c>
      <c r="AY84" s="175" t="s">
        <v>126</v>
      </c>
    </row>
    <row r="85" spans="1:65" s="13" customFormat="1">
      <c r="B85" s="201"/>
      <c r="C85" s="202"/>
      <c r="D85" s="166" t="s">
        <v>132</v>
      </c>
      <c r="E85" s="203" t="s">
        <v>19</v>
      </c>
      <c r="F85" s="204" t="s">
        <v>335</v>
      </c>
      <c r="G85" s="202"/>
      <c r="H85" s="203" t="s">
        <v>19</v>
      </c>
      <c r="I85" s="205"/>
      <c r="J85" s="202"/>
      <c r="K85" s="202"/>
      <c r="L85" s="206"/>
      <c r="M85" s="207"/>
      <c r="N85" s="208"/>
      <c r="O85" s="208"/>
      <c r="P85" s="208"/>
      <c r="Q85" s="208"/>
      <c r="R85" s="208"/>
      <c r="S85" s="208"/>
      <c r="T85" s="209"/>
      <c r="AT85" s="210" t="s">
        <v>132</v>
      </c>
      <c r="AU85" s="210" t="s">
        <v>67</v>
      </c>
      <c r="AV85" s="13" t="s">
        <v>75</v>
      </c>
      <c r="AW85" s="13" t="s">
        <v>134</v>
      </c>
      <c r="AX85" s="13" t="s">
        <v>67</v>
      </c>
      <c r="AY85" s="210" t="s">
        <v>126</v>
      </c>
    </row>
    <row r="86" spans="1:65" s="12" customFormat="1">
      <c r="B86" s="176"/>
      <c r="C86" s="177"/>
      <c r="D86" s="166" t="s">
        <v>132</v>
      </c>
      <c r="E86" s="178" t="s">
        <v>19</v>
      </c>
      <c r="F86" s="179" t="s">
        <v>146</v>
      </c>
      <c r="G86" s="177"/>
      <c r="H86" s="180">
        <v>23</v>
      </c>
      <c r="I86" s="181"/>
      <c r="J86" s="177"/>
      <c r="K86" s="177"/>
      <c r="L86" s="182"/>
      <c r="M86" s="183"/>
      <c r="N86" s="184"/>
      <c r="O86" s="184"/>
      <c r="P86" s="184"/>
      <c r="Q86" s="184"/>
      <c r="R86" s="184"/>
      <c r="S86" s="184"/>
      <c r="T86" s="185"/>
      <c r="AT86" s="186" t="s">
        <v>132</v>
      </c>
      <c r="AU86" s="186" t="s">
        <v>67</v>
      </c>
      <c r="AV86" s="12" t="s">
        <v>141</v>
      </c>
      <c r="AW86" s="12" t="s">
        <v>134</v>
      </c>
      <c r="AX86" s="12" t="s">
        <v>75</v>
      </c>
      <c r="AY86" s="186" t="s">
        <v>126</v>
      </c>
    </row>
    <row r="87" spans="1:65" s="2" customFormat="1" ht="16.5" customHeight="1">
      <c r="A87" s="34"/>
      <c r="B87" s="35"/>
      <c r="C87" s="151" t="s">
        <v>77</v>
      </c>
      <c r="D87" s="151" t="s">
        <v>120</v>
      </c>
      <c r="E87" s="152" t="s">
        <v>336</v>
      </c>
      <c r="F87" s="153" t="s">
        <v>337</v>
      </c>
      <c r="G87" s="154" t="s">
        <v>123</v>
      </c>
      <c r="H87" s="155">
        <v>23</v>
      </c>
      <c r="I87" s="156"/>
      <c r="J87" s="157">
        <f>ROUND(I87*H87,2)</f>
        <v>0</v>
      </c>
      <c r="K87" s="153" t="s">
        <v>124</v>
      </c>
      <c r="L87" s="39"/>
      <c r="M87" s="158" t="s">
        <v>19</v>
      </c>
      <c r="N87" s="159" t="s">
        <v>38</v>
      </c>
      <c r="O87" s="64"/>
      <c r="P87" s="160">
        <f>O87*H87</f>
        <v>0</v>
      </c>
      <c r="Q87" s="160">
        <v>0</v>
      </c>
      <c r="R87" s="160">
        <f>Q87*H87</f>
        <v>0</v>
      </c>
      <c r="S87" s="160">
        <v>0</v>
      </c>
      <c r="T87" s="161">
        <f>S87*H87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162" t="s">
        <v>141</v>
      </c>
      <c r="AT87" s="162" t="s">
        <v>120</v>
      </c>
      <c r="AU87" s="162" t="s">
        <v>67</v>
      </c>
      <c r="AY87" s="17" t="s">
        <v>126</v>
      </c>
      <c r="BE87" s="163">
        <f>IF(N87="základní",J87,0)</f>
        <v>0</v>
      </c>
      <c r="BF87" s="163">
        <f>IF(N87="snížená",J87,0)</f>
        <v>0</v>
      </c>
      <c r="BG87" s="163">
        <f>IF(N87="zákl. přenesená",J87,0)</f>
        <v>0</v>
      </c>
      <c r="BH87" s="163">
        <f>IF(N87="sníž. přenesená",J87,0)</f>
        <v>0</v>
      </c>
      <c r="BI87" s="163">
        <f>IF(N87="nulová",J87,0)</f>
        <v>0</v>
      </c>
      <c r="BJ87" s="17" t="s">
        <v>75</v>
      </c>
      <c r="BK87" s="163">
        <f>ROUND(I87*H87,2)</f>
        <v>0</v>
      </c>
      <c r="BL87" s="17" t="s">
        <v>141</v>
      </c>
      <c r="BM87" s="162" t="s">
        <v>338</v>
      </c>
    </row>
    <row r="88" spans="1:65" s="2" customFormat="1" ht="24.2" customHeight="1">
      <c r="A88" s="34"/>
      <c r="B88" s="35"/>
      <c r="C88" s="151" t="s">
        <v>135</v>
      </c>
      <c r="D88" s="151" t="s">
        <v>120</v>
      </c>
      <c r="E88" s="152" t="s">
        <v>121</v>
      </c>
      <c r="F88" s="153" t="s">
        <v>122</v>
      </c>
      <c r="G88" s="154" t="s">
        <v>123</v>
      </c>
      <c r="H88" s="155">
        <v>1</v>
      </c>
      <c r="I88" s="156"/>
      <c r="J88" s="157">
        <f>ROUND(I88*H88,2)</f>
        <v>0</v>
      </c>
      <c r="K88" s="153" t="s">
        <v>124</v>
      </c>
      <c r="L88" s="39"/>
      <c r="M88" s="158" t="s">
        <v>19</v>
      </c>
      <c r="N88" s="159" t="s">
        <v>38</v>
      </c>
      <c r="O88" s="64"/>
      <c r="P88" s="160">
        <f>O88*H88</f>
        <v>0</v>
      </c>
      <c r="Q88" s="160">
        <v>0</v>
      </c>
      <c r="R88" s="160">
        <f>Q88*H88</f>
        <v>0</v>
      </c>
      <c r="S88" s="160">
        <v>0</v>
      </c>
      <c r="T88" s="161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62" t="s">
        <v>125</v>
      </c>
      <c r="AT88" s="162" t="s">
        <v>120</v>
      </c>
      <c r="AU88" s="162" t="s">
        <v>67</v>
      </c>
      <c r="AY88" s="17" t="s">
        <v>126</v>
      </c>
      <c r="BE88" s="163">
        <f>IF(N88="základní",J88,0)</f>
        <v>0</v>
      </c>
      <c r="BF88" s="163">
        <f>IF(N88="snížená",J88,0)</f>
        <v>0</v>
      </c>
      <c r="BG88" s="163">
        <f>IF(N88="zákl. přenesená",J88,0)</f>
        <v>0</v>
      </c>
      <c r="BH88" s="163">
        <f>IF(N88="sníž. přenesená",J88,0)</f>
        <v>0</v>
      </c>
      <c r="BI88" s="163">
        <f>IF(N88="nulová",J88,0)</f>
        <v>0</v>
      </c>
      <c r="BJ88" s="17" t="s">
        <v>75</v>
      </c>
      <c r="BK88" s="163">
        <f>ROUND(I88*H88,2)</f>
        <v>0</v>
      </c>
      <c r="BL88" s="17" t="s">
        <v>125</v>
      </c>
      <c r="BM88" s="162" t="s">
        <v>339</v>
      </c>
    </row>
    <row r="89" spans="1:65" s="2" customFormat="1" ht="16.5" customHeight="1">
      <c r="A89" s="34"/>
      <c r="B89" s="35"/>
      <c r="C89" s="151" t="s">
        <v>141</v>
      </c>
      <c r="D89" s="151" t="s">
        <v>120</v>
      </c>
      <c r="E89" s="152" t="s">
        <v>128</v>
      </c>
      <c r="F89" s="153" t="s">
        <v>129</v>
      </c>
      <c r="G89" s="154" t="s">
        <v>130</v>
      </c>
      <c r="H89" s="155">
        <v>410</v>
      </c>
      <c r="I89" s="156"/>
      <c r="J89" s="157">
        <f>ROUND(I89*H89,2)</f>
        <v>0</v>
      </c>
      <c r="K89" s="153" t="s">
        <v>124</v>
      </c>
      <c r="L89" s="39"/>
      <c r="M89" s="158" t="s">
        <v>19</v>
      </c>
      <c r="N89" s="159" t="s">
        <v>38</v>
      </c>
      <c r="O89" s="64"/>
      <c r="P89" s="160">
        <f>O89*H89</f>
        <v>0</v>
      </c>
      <c r="Q89" s="160">
        <v>0</v>
      </c>
      <c r="R89" s="160">
        <f>Q89*H89</f>
        <v>0</v>
      </c>
      <c r="S89" s="160">
        <v>0</v>
      </c>
      <c r="T89" s="161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62" t="s">
        <v>125</v>
      </c>
      <c r="AT89" s="162" t="s">
        <v>120</v>
      </c>
      <c r="AU89" s="162" t="s">
        <v>67</v>
      </c>
      <c r="AY89" s="17" t="s">
        <v>126</v>
      </c>
      <c r="BE89" s="163">
        <f>IF(N89="základní",J89,0)</f>
        <v>0</v>
      </c>
      <c r="BF89" s="163">
        <f>IF(N89="snížená",J89,0)</f>
        <v>0</v>
      </c>
      <c r="BG89" s="163">
        <f>IF(N89="zákl. přenesená",J89,0)</f>
        <v>0</v>
      </c>
      <c r="BH89" s="163">
        <f>IF(N89="sníž. přenesená",J89,0)</f>
        <v>0</v>
      </c>
      <c r="BI89" s="163">
        <f>IF(N89="nulová",J89,0)</f>
        <v>0</v>
      </c>
      <c r="BJ89" s="17" t="s">
        <v>75</v>
      </c>
      <c r="BK89" s="163">
        <f>ROUND(I89*H89,2)</f>
        <v>0</v>
      </c>
      <c r="BL89" s="17" t="s">
        <v>125</v>
      </c>
      <c r="BM89" s="162" t="s">
        <v>340</v>
      </c>
    </row>
    <row r="90" spans="1:65" s="11" customFormat="1">
      <c r="B90" s="164"/>
      <c r="C90" s="165"/>
      <c r="D90" s="166" t="s">
        <v>132</v>
      </c>
      <c r="E90" s="167" t="s">
        <v>19</v>
      </c>
      <c r="F90" s="168" t="s">
        <v>341</v>
      </c>
      <c r="G90" s="165"/>
      <c r="H90" s="169">
        <v>410</v>
      </c>
      <c r="I90" s="170"/>
      <c r="J90" s="165"/>
      <c r="K90" s="165"/>
      <c r="L90" s="171"/>
      <c r="M90" s="172"/>
      <c r="N90" s="173"/>
      <c r="O90" s="173"/>
      <c r="P90" s="173"/>
      <c r="Q90" s="173"/>
      <c r="R90" s="173"/>
      <c r="S90" s="173"/>
      <c r="T90" s="174"/>
      <c r="AT90" s="175" t="s">
        <v>132</v>
      </c>
      <c r="AU90" s="175" t="s">
        <v>67</v>
      </c>
      <c r="AV90" s="11" t="s">
        <v>77</v>
      </c>
      <c r="AW90" s="11" t="s">
        <v>134</v>
      </c>
      <c r="AX90" s="11" t="s">
        <v>75</v>
      </c>
      <c r="AY90" s="175" t="s">
        <v>126</v>
      </c>
    </row>
    <row r="91" spans="1:65" s="2" customFormat="1" ht="16.5" customHeight="1">
      <c r="A91" s="34"/>
      <c r="B91" s="35"/>
      <c r="C91" s="151" t="s">
        <v>147</v>
      </c>
      <c r="D91" s="151" t="s">
        <v>120</v>
      </c>
      <c r="E91" s="152" t="s">
        <v>136</v>
      </c>
      <c r="F91" s="153" t="s">
        <v>137</v>
      </c>
      <c r="G91" s="154" t="s">
        <v>138</v>
      </c>
      <c r="H91" s="155">
        <v>254</v>
      </c>
      <c r="I91" s="156"/>
      <c r="J91" s="157">
        <f>ROUND(I91*H91,2)</f>
        <v>0</v>
      </c>
      <c r="K91" s="153" t="s">
        <v>124</v>
      </c>
      <c r="L91" s="39"/>
      <c r="M91" s="158" t="s">
        <v>19</v>
      </c>
      <c r="N91" s="159" t="s">
        <v>38</v>
      </c>
      <c r="O91" s="64"/>
      <c r="P91" s="160">
        <f>O91*H91</f>
        <v>0</v>
      </c>
      <c r="Q91" s="160">
        <v>0</v>
      </c>
      <c r="R91" s="160">
        <f>Q91*H91</f>
        <v>0</v>
      </c>
      <c r="S91" s="160">
        <v>0</v>
      </c>
      <c r="T91" s="161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62" t="s">
        <v>125</v>
      </c>
      <c r="AT91" s="162" t="s">
        <v>120</v>
      </c>
      <c r="AU91" s="162" t="s">
        <v>67</v>
      </c>
      <c r="AY91" s="17" t="s">
        <v>126</v>
      </c>
      <c r="BE91" s="163">
        <f>IF(N91="základní",J91,0)</f>
        <v>0</v>
      </c>
      <c r="BF91" s="163">
        <f>IF(N91="snížená",J91,0)</f>
        <v>0</v>
      </c>
      <c r="BG91" s="163">
        <f>IF(N91="zákl. přenesená",J91,0)</f>
        <v>0</v>
      </c>
      <c r="BH91" s="163">
        <f>IF(N91="sníž. přenesená",J91,0)</f>
        <v>0</v>
      </c>
      <c r="BI91" s="163">
        <f>IF(N91="nulová",J91,0)</f>
        <v>0</v>
      </c>
      <c r="BJ91" s="17" t="s">
        <v>75</v>
      </c>
      <c r="BK91" s="163">
        <f>ROUND(I91*H91,2)</f>
        <v>0</v>
      </c>
      <c r="BL91" s="17" t="s">
        <v>125</v>
      </c>
      <c r="BM91" s="162" t="s">
        <v>342</v>
      </c>
    </row>
    <row r="92" spans="1:65" s="11" customFormat="1">
      <c r="B92" s="164"/>
      <c r="C92" s="165"/>
      <c r="D92" s="166" t="s">
        <v>132</v>
      </c>
      <c r="E92" s="167" t="s">
        <v>19</v>
      </c>
      <c r="F92" s="168" t="s">
        <v>343</v>
      </c>
      <c r="G92" s="165"/>
      <c r="H92" s="169">
        <v>254</v>
      </c>
      <c r="I92" s="170"/>
      <c r="J92" s="165"/>
      <c r="K92" s="165"/>
      <c r="L92" s="171"/>
      <c r="M92" s="172"/>
      <c r="N92" s="173"/>
      <c r="O92" s="173"/>
      <c r="P92" s="173"/>
      <c r="Q92" s="173"/>
      <c r="R92" s="173"/>
      <c r="S92" s="173"/>
      <c r="T92" s="174"/>
      <c r="AT92" s="175" t="s">
        <v>132</v>
      </c>
      <c r="AU92" s="175" t="s">
        <v>67</v>
      </c>
      <c r="AV92" s="11" t="s">
        <v>77</v>
      </c>
      <c r="AW92" s="11" t="s">
        <v>134</v>
      </c>
      <c r="AX92" s="11" t="s">
        <v>75</v>
      </c>
      <c r="AY92" s="175" t="s">
        <v>126</v>
      </c>
    </row>
    <row r="93" spans="1:65" s="2" customFormat="1" ht="21.75" customHeight="1">
      <c r="A93" s="34"/>
      <c r="B93" s="35"/>
      <c r="C93" s="151" t="s">
        <v>151</v>
      </c>
      <c r="D93" s="151" t="s">
        <v>120</v>
      </c>
      <c r="E93" s="152" t="s">
        <v>142</v>
      </c>
      <c r="F93" s="153" t="s">
        <v>143</v>
      </c>
      <c r="G93" s="154" t="s">
        <v>138</v>
      </c>
      <c r="H93" s="155">
        <v>592</v>
      </c>
      <c r="I93" s="156"/>
      <c r="J93" s="157">
        <f>ROUND(I93*H93,2)</f>
        <v>0</v>
      </c>
      <c r="K93" s="153" t="s">
        <v>124</v>
      </c>
      <c r="L93" s="39"/>
      <c r="M93" s="158" t="s">
        <v>19</v>
      </c>
      <c r="N93" s="159" t="s">
        <v>38</v>
      </c>
      <c r="O93" s="64"/>
      <c r="P93" s="160">
        <f>O93*H93</f>
        <v>0</v>
      </c>
      <c r="Q93" s="160">
        <v>0</v>
      </c>
      <c r="R93" s="160">
        <f>Q93*H93</f>
        <v>0</v>
      </c>
      <c r="S93" s="160">
        <v>0</v>
      </c>
      <c r="T93" s="161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62" t="s">
        <v>125</v>
      </c>
      <c r="AT93" s="162" t="s">
        <v>120</v>
      </c>
      <c r="AU93" s="162" t="s">
        <v>67</v>
      </c>
      <c r="AY93" s="17" t="s">
        <v>126</v>
      </c>
      <c r="BE93" s="163">
        <f>IF(N93="základní",J93,0)</f>
        <v>0</v>
      </c>
      <c r="BF93" s="163">
        <f>IF(N93="snížená",J93,0)</f>
        <v>0</v>
      </c>
      <c r="BG93" s="163">
        <f>IF(N93="zákl. přenesená",J93,0)</f>
        <v>0</v>
      </c>
      <c r="BH93" s="163">
        <f>IF(N93="sníž. přenesená",J93,0)</f>
        <v>0</v>
      </c>
      <c r="BI93" s="163">
        <f>IF(N93="nulová",J93,0)</f>
        <v>0</v>
      </c>
      <c r="BJ93" s="17" t="s">
        <v>75</v>
      </c>
      <c r="BK93" s="163">
        <f>ROUND(I93*H93,2)</f>
        <v>0</v>
      </c>
      <c r="BL93" s="17" t="s">
        <v>125</v>
      </c>
      <c r="BM93" s="162" t="s">
        <v>344</v>
      </c>
    </row>
    <row r="94" spans="1:65" s="11" customFormat="1">
      <c r="B94" s="164"/>
      <c r="C94" s="165"/>
      <c r="D94" s="166" t="s">
        <v>132</v>
      </c>
      <c r="E94" s="167" t="s">
        <v>19</v>
      </c>
      <c r="F94" s="168" t="s">
        <v>345</v>
      </c>
      <c r="G94" s="165"/>
      <c r="H94" s="169">
        <v>220</v>
      </c>
      <c r="I94" s="170"/>
      <c r="J94" s="165"/>
      <c r="K94" s="165"/>
      <c r="L94" s="171"/>
      <c r="M94" s="172"/>
      <c r="N94" s="173"/>
      <c r="O94" s="173"/>
      <c r="P94" s="173"/>
      <c r="Q94" s="173"/>
      <c r="R94" s="173"/>
      <c r="S94" s="173"/>
      <c r="T94" s="174"/>
      <c r="AT94" s="175" t="s">
        <v>132</v>
      </c>
      <c r="AU94" s="175" t="s">
        <v>67</v>
      </c>
      <c r="AV94" s="11" t="s">
        <v>77</v>
      </c>
      <c r="AW94" s="11" t="s">
        <v>134</v>
      </c>
      <c r="AX94" s="11" t="s">
        <v>67</v>
      </c>
      <c r="AY94" s="175" t="s">
        <v>126</v>
      </c>
    </row>
    <row r="95" spans="1:65" s="11" customFormat="1">
      <c r="B95" s="164"/>
      <c r="C95" s="165"/>
      <c r="D95" s="166" t="s">
        <v>132</v>
      </c>
      <c r="E95" s="167" t="s">
        <v>19</v>
      </c>
      <c r="F95" s="168" t="s">
        <v>346</v>
      </c>
      <c r="G95" s="165"/>
      <c r="H95" s="169">
        <v>234</v>
      </c>
      <c r="I95" s="170"/>
      <c r="J95" s="165"/>
      <c r="K95" s="165"/>
      <c r="L95" s="171"/>
      <c r="M95" s="172"/>
      <c r="N95" s="173"/>
      <c r="O95" s="173"/>
      <c r="P95" s="173"/>
      <c r="Q95" s="173"/>
      <c r="R95" s="173"/>
      <c r="S95" s="173"/>
      <c r="T95" s="174"/>
      <c r="AT95" s="175" t="s">
        <v>132</v>
      </c>
      <c r="AU95" s="175" t="s">
        <v>67</v>
      </c>
      <c r="AV95" s="11" t="s">
        <v>77</v>
      </c>
      <c r="AW95" s="11" t="s">
        <v>134</v>
      </c>
      <c r="AX95" s="11" t="s">
        <v>67</v>
      </c>
      <c r="AY95" s="175" t="s">
        <v>126</v>
      </c>
    </row>
    <row r="96" spans="1:65" s="11" customFormat="1">
      <c r="B96" s="164"/>
      <c r="C96" s="165"/>
      <c r="D96" s="166" t="s">
        <v>132</v>
      </c>
      <c r="E96" s="167" t="s">
        <v>19</v>
      </c>
      <c r="F96" s="168" t="s">
        <v>347</v>
      </c>
      <c r="G96" s="165"/>
      <c r="H96" s="169">
        <v>138</v>
      </c>
      <c r="I96" s="170"/>
      <c r="J96" s="165"/>
      <c r="K96" s="165"/>
      <c r="L96" s="171"/>
      <c r="M96" s="172"/>
      <c r="N96" s="173"/>
      <c r="O96" s="173"/>
      <c r="P96" s="173"/>
      <c r="Q96" s="173"/>
      <c r="R96" s="173"/>
      <c r="S96" s="173"/>
      <c r="T96" s="174"/>
      <c r="AT96" s="175" t="s">
        <v>132</v>
      </c>
      <c r="AU96" s="175" t="s">
        <v>67</v>
      </c>
      <c r="AV96" s="11" t="s">
        <v>77</v>
      </c>
      <c r="AW96" s="11" t="s">
        <v>134</v>
      </c>
      <c r="AX96" s="11" t="s">
        <v>67</v>
      </c>
      <c r="AY96" s="175" t="s">
        <v>126</v>
      </c>
    </row>
    <row r="97" spans="1:65" s="12" customFormat="1">
      <c r="B97" s="176"/>
      <c r="C97" s="177"/>
      <c r="D97" s="166" t="s">
        <v>132</v>
      </c>
      <c r="E97" s="178" t="s">
        <v>19</v>
      </c>
      <c r="F97" s="179" t="s">
        <v>146</v>
      </c>
      <c r="G97" s="177"/>
      <c r="H97" s="180">
        <v>592</v>
      </c>
      <c r="I97" s="181"/>
      <c r="J97" s="177"/>
      <c r="K97" s="177"/>
      <c r="L97" s="182"/>
      <c r="M97" s="183"/>
      <c r="N97" s="184"/>
      <c r="O97" s="184"/>
      <c r="P97" s="184"/>
      <c r="Q97" s="184"/>
      <c r="R97" s="184"/>
      <c r="S97" s="184"/>
      <c r="T97" s="185"/>
      <c r="AT97" s="186" t="s">
        <v>132</v>
      </c>
      <c r="AU97" s="186" t="s">
        <v>67</v>
      </c>
      <c r="AV97" s="12" t="s">
        <v>141</v>
      </c>
      <c r="AW97" s="12" t="s">
        <v>134</v>
      </c>
      <c r="AX97" s="12" t="s">
        <v>75</v>
      </c>
      <c r="AY97" s="186" t="s">
        <v>126</v>
      </c>
    </row>
    <row r="98" spans="1:65" s="2" customFormat="1" ht="16.5" customHeight="1">
      <c r="A98" s="34"/>
      <c r="B98" s="35"/>
      <c r="C98" s="151" t="s">
        <v>156</v>
      </c>
      <c r="D98" s="151" t="s">
        <v>120</v>
      </c>
      <c r="E98" s="152" t="s">
        <v>148</v>
      </c>
      <c r="F98" s="153" t="s">
        <v>149</v>
      </c>
      <c r="G98" s="154" t="s">
        <v>123</v>
      </c>
      <c r="H98" s="155">
        <v>78</v>
      </c>
      <c r="I98" s="156"/>
      <c r="J98" s="157">
        <f t="shared" ref="J98:J107" si="0">ROUND(I98*H98,2)</f>
        <v>0</v>
      </c>
      <c r="K98" s="153" t="s">
        <v>124</v>
      </c>
      <c r="L98" s="39"/>
      <c r="M98" s="158" t="s">
        <v>19</v>
      </c>
      <c r="N98" s="159" t="s">
        <v>38</v>
      </c>
      <c r="O98" s="64"/>
      <c r="P98" s="160">
        <f t="shared" ref="P98:P107" si="1">O98*H98</f>
        <v>0</v>
      </c>
      <c r="Q98" s="160">
        <v>0</v>
      </c>
      <c r="R98" s="160">
        <f t="shared" ref="R98:R107" si="2">Q98*H98</f>
        <v>0</v>
      </c>
      <c r="S98" s="160">
        <v>0</v>
      </c>
      <c r="T98" s="161">
        <f t="shared" ref="T98:T107" si="3"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62" t="s">
        <v>125</v>
      </c>
      <c r="AT98" s="162" t="s">
        <v>120</v>
      </c>
      <c r="AU98" s="162" t="s">
        <v>67</v>
      </c>
      <c r="AY98" s="17" t="s">
        <v>126</v>
      </c>
      <c r="BE98" s="163">
        <f t="shared" ref="BE98:BE107" si="4">IF(N98="základní",J98,0)</f>
        <v>0</v>
      </c>
      <c r="BF98" s="163">
        <f t="shared" ref="BF98:BF107" si="5">IF(N98="snížená",J98,0)</f>
        <v>0</v>
      </c>
      <c r="BG98" s="163">
        <f t="shared" ref="BG98:BG107" si="6">IF(N98="zákl. přenesená",J98,0)</f>
        <v>0</v>
      </c>
      <c r="BH98" s="163">
        <f t="shared" ref="BH98:BH107" si="7">IF(N98="sníž. přenesená",J98,0)</f>
        <v>0</v>
      </c>
      <c r="BI98" s="163">
        <f t="shared" ref="BI98:BI107" si="8">IF(N98="nulová",J98,0)</f>
        <v>0</v>
      </c>
      <c r="BJ98" s="17" t="s">
        <v>75</v>
      </c>
      <c r="BK98" s="163">
        <f t="shared" ref="BK98:BK107" si="9">ROUND(I98*H98,2)</f>
        <v>0</v>
      </c>
      <c r="BL98" s="17" t="s">
        <v>125</v>
      </c>
      <c r="BM98" s="162" t="s">
        <v>348</v>
      </c>
    </row>
    <row r="99" spans="1:65" s="2" customFormat="1" ht="37.9" customHeight="1">
      <c r="A99" s="34"/>
      <c r="B99" s="35"/>
      <c r="C99" s="151" t="s">
        <v>162</v>
      </c>
      <c r="D99" s="151" t="s">
        <v>120</v>
      </c>
      <c r="E99" s="152" t="s">
        <v>152</v>
      </c>
      <c r="F99" s="153" t="s">
        <v>153</v>
      </c>
      <c r="G99" s="154" t="s">
        <v>123</v>
      </c>
      <c r="H99" s="155">
        <v>1</v>
      </c>
      <c r="I99" s="156"/>
      <c r="J99" s="157">
        <f t="shared" si="0"/>
        <v>0</v>
      </c>
      <c r="K99" s="153" t="s">
        <v>124</v>
      </c>
      <c r="L99" s="39"/>
      <c r="M99" s="158" t="s">
        <v>19</v>
      </c>
      <c r="N99" s="159" t="s">
        <v>38</v>
      </c>
      <c r="O99" s="64"/>
      <c r="P99" s="160">
        <f t="shared" si="1"/>
        <v>0</v>
      </c>
      <c r="Q99" s="160">
        <v>0</v>
      </c>
      <c r="R99" s="160">
        <f t="shared" si="2"/>
        <v>0</v>
      </c>
      <c r="S99" s="160">
        <v>0</v>
      </c>
      <c r="T99" s="161">
        <f t="shared" si="3"/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62" t="s">
        <v>154</v>
      </c>
      <c r="AT99" s="162" t="s">
        <v>120</v>
      </c>
      <c r="AU99" s="162" t="s">
        <v>67</v>
      </c>
      <c r="AY99" s="17" t="s">
        <v>126</v>
      </c>
      <c r="BE99" s="163">
        <f t="shared" si="4"/>
        <v>0</v>
      </c>
      <c r="BF99" s="163">
        <f t="shared" si="5"/>
        <v>0</v>
      </c>
      <c r="BG99" s="163">
        <f t="shared" si="6"/>
        <v>0</v>
      </c>
      <c r="BH99" s="163">
        <f t="shared" si="7"/>
        <v>0</v>
      </c>
      <c r="BI99" s="163">
        <f t="shared" si="8"/>
        <v>0</v>
      </c>
      <c r="BJ99" s="17" t="s">
        <v>75</v>
      </c>
      <c r="BK99" s="163">
        <f t="shared" si="9"/>
        <v>0</v>
      </c>
      <c r="BL99" s="17" t="s">
        <v>154</v>
      </c>
      <c r="BM99" s="162" t="s">
        <v>349</v>
      </c>
    </row>
    <row r="100" spans="1:65" s="2" customFormat="1" ht="24.2" customHeight="1">
      <c r="A100" s="34"/>
      <c r="B100" s="35"/>
      <c r="C100" s="187" t="s">
        <v>167</v>
      </c>
      <c r="D100" s="187" t="s">
        <v>157</v>
      </c>
      <c r="E100" s="188" t="s">
        <v>158</v>
      </c>
      <c r="F100" s="189" t="s">
        <v>159</v>
      </c>
      <c r="G100" s="190" t="s">
        <v>123</v>
      </c>
      <c r="H100" s="191">
        <v>1</v>
      </c>
      <c r="I100" s="192"/>
      <c r="J100" s="193">
        <f t="shared" si="0"/>
        <v>0</v>
      </c>
      <c r="K100" s="189" t="s">
        <v>124</v>
      </c>
      <c r="L100" s="194"/>
      <c r="M100" s="195" t="s">
        <v>19</v>
      </c>
      <c r="N100" s="196" t="s">
        <v>38</v>
      </c>
      <c r="O100" s="64"/>
      <c r="P100" s="160">
        <f t="shared" si="1"/>
        <v>0</v>
      </c>
      <c r="Q100" s="160">
        <v>0</v>
      </c>
      <c r="R100" s="160">
        <f t="shared" si="2"/>
        <v>0</v>
      </c>
      <c r="S100" s="160">
        <v>0</v>
      </c>
      <c r="T100" s="161">
        <f t="shared" si="3"/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62" t="s">
        <v>160</v>
      </c>
      <c r="AT100" s="162" t="s">
        <v>157</v>
      </c>
      <c r="AU100" s="162" t="s">
        <v>67</v>
      </c>
      <c r="AY100" s="17" t="s">
        <v>126</v>
      </c>
      <c r="BE100" s="163">
        <f t="shared" si="4"/>
        <v>0</v>
      </c>
      <c r="BF100" s="163">
        <f t="shared" si="5"/>
        <v>0</v>
      </c>
      <c r="BG100" s="163">
        <f t="shared" si="6"/>
        <v>0</v>
      </c>
      <c r="BH100" s="163">
        <f t="shared" si="7"/>
        <v>0</v>
      </c>
      <c r="BI100" s="163">
        <f t="shared" si="8"/>
        <v>0</v>
      </c>
      <c r="BJ100" s="17" t="s">
        <v>75</v>
      </c>
      <c r="BK100" s="163">
        <f t="shared" si="9"/>
        <v>0</v>
      </c>
      <c r="BL100" s="17" t="s">
        <v>154</v>
      </c>
      <c r="BM100" s="162" t="s">
        <v>350</v>
      </c>
    </row>
    <row r="101" spans="1:65" s="2" customFormat="1" ht="21.75" customHeight="1">
      <c r="A101" s="34"/>
      <c r="B101" s="35"/>
      <c r="C101" s="187" t="s">
        <v>171</v>
      </c>
      <c r="D101" s="187" t="s">
        <v>157</v>
      </c>
      <c r="E101" s="188" t="s">
        <v>163</v>
      </c>
      <c r="F101" s="189" t="s">
        <v>164</v>
      </c>
      <c r="G101" s="190" t="s">
        <v>123</v>
      </c>
      <c r="H101" s="191">
        <v>40</v>
      </c>
      <c r="I101" s="192"/>
      <c r="J101" s="193">
        <f t="shared" si="0"/>
        <v>0</v>
      </c>
      <c r="K101" s="189" t="s">
        <v>124</v>
      </c>
      <c r="L101" s="194"/>
      <c r="M101" s="195" t="s">
        <v>19</v>
      </c>
      <c r="N101" s="196" t="s">
        <v>38</v>
      </c>
      <c r="O101" s="64"/>
      <c r="P101" s="160">
        <f t="shared" si="1"/>
        <v>0</v>
      </c>
      <c r="Q101" s="160">
        <v>0</v>
      </c>
      <c r="R101" s="160">
        <f t="shared" si="2"/>
        <v>0</v>
      </c>
      <c r="S101" s="160">
        <v>0</v>
      </c>
      <c r="T101" s="161">
        <f t="shared" si="3"/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62" t="s">
        <v>165</v>
      </c>
      <c r="AT101" s="162" t="s">
        <v>157</v>
      </c>
      <c r="AU101" s="162" t="s">
        <v>67</v>
      </c>
      <c r="AY101" s="17" t="s">
        <v>126</v>
      </c>
      <c r="BE101" s="163">
        <f t="shared" si="4"/>
        <v>0</v>
      </c>
      <c r="BF101" s="163">
        <f t="shared" si="5"/>
        <v>0</v>
      </c>
      <c r="BG101" s="163">
        <f t="shared" si="6"/>
        <v>0</v>
      </c>
      <c r="BH101" s="163">
        <f t="shared" si="7"/>
        <v>0</v>
      </c>
      <c r="BI101" s="163">
        <f t="shared" si="8"/>
        <v>0</v>
      </c>
      <c r="BJ101" s="17" t="s">
        <v>75</v>
      </c>
      <c r="BK101" s="163">
        <f t="shared" si="9"/>
        <v>0</v>
      </c>
      <c r="BL101" s="17" t="s">
        <v>165</v>
      </c>
      <c r="BM101" s="162" t="s">
        <v>351</v>
      </c>
    </row>
    <row r="102" spans="1:65" s="2" customFormat="1" ht="24.2" customHeight="1">
      <c r="A102" s="34"/>
      <c r="B102" s="35"/>
      <c r="C102" s="151" t="s">
        <v>177</v>
      </c>
      <c r="D102" s="151" t="s">
        <v>120</v>
      </c>
      <c r="E102" s="152" t="s">
        <v>352</v>
      </c>
      <c r="F102" s="153" t="s">
        <v>353</v>
      </c>
      <c r="G102" s="154" t="s">
        <v>123</v>
      </c>
      <c r="H102" s="155">
        <v>15</v>
      </c>
      <c r="I102" s="156"/>
      <c r="J102" s="157">
        <f t="shared" si="0"/>
        <v>0</v>
      </c>
      <c r="K102" s="153" t="s">
        <v>124</v>
      </c>
      <c r="L102" s="39"/>
      <c r="M102" s="158" t="s">
        <v>19</v>
      </c>
      <c r="N102" s="159" t="s">
        <v>38</v>
      </c>
      <c r="O102" s="64"/>
      <c r="P102" s="160">
        <f t="shared" si="1"/>
        <v>0</v>
      </c>
      <c r="Q102" s="160">
        <v>0</v>
      </c>
      <c r="R102" s="160">
        <f t="shared" si="2"/>
        <v>0</v>
      </c>
      <c r="S102" s="160">
        <v>0</v>
      </c>
      <c r="T102" s="161">
        <f t="shared" si="3"/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62" t="s">
        <v>141</v>
      </c>
      <c r="AT102" s="162" t="s">
        <v>120</v>
      </c>
      <c r="AU102" s="162" t="s">
        <v>67</v>
      </c>
      <c r="AY102" s="17" t="s">
        <v>126</v>
      </c>
      <c r="BE102" s="163">
        <f t="shared" si="4"/>
        <v>0</v>
      </c>
      <c r="BF102" s="163">
        <f t="shared" si="5"/>
        <v>0</v>
      </c>
      <c r="BG102" s="163">
        <f t="shared" si="6"/>
        <v>0</v>
      </c>
      <c r="BH102" s="163">
        <f t="shared" si="7"/>
        <v>0</v>
      </c>
      <c r="BI102" s="163">
        <f t="shared" si="8"/>
        <v>0</v>
      </c>
      <c r="BJ102" s="17" t="s">
        <v>75</v>
      </c>
      <c r="BK102" s="163">
        <f t="shared" si="9"/>
        <v>0</v>
      </c>
      <c r="BL102" s="17" t="s">
        <v>141</v>
      </c>
      <c r="BM102" s="162" t="s">
        <v>354</v>
      </c>
    </row>
    <row r="103" spans="1:65" s="2" customFormat="1" ht="24.2" customHeight="1">
      <c r="A103" s="34"/>
      <c r="B103" s="35"/>
      <c r="C103" s="187" t="s">
        <v>181</v>
      </c>
      <c r="D103" s="187" t="s">
        <v>157</v>
      </c>
      <c r="E103" s="188" t="s">
        <v>355</v>
      </c>
      <c r="F103" s="189" t="s">
        <v>356</v>
      </c>
      <c r="G103" s="190" t="s">
        <v>123</v>
      </c>
      <c r="H103" s="191">
        <v>15</v>
      </c>
      <c r="I103" s="192"/>
      <c r="J103" s="193">
        <f t="shared" si="0"/>
        <v>0</v>
      </c>
      <c r="K103" s="189" t="s">
        <v>124</v>
      </c>
      <c r="L103" s="194"/>
      <c r="M103" s="195" t="s">
        <v>19</v>
      </c>
      <c r="N103" s="196" t="s">
        <v>38</v>
      </c>
      <c r="O103" s="64"/>
      <c r="P103" s="160">
        <f t="shared" si="1"/>
        <v>0</v>
      </c>
      <c r="Q103" s="160">
        <v>0</v>
      </c>
      <c r="R103" s="160">
        <f t="shared" si="2"/>
        <v>0</v>
      </c>
      <c r="S103" s="160">
        <v>0</v>
      </c>
      <c r="T103" s="161">
        <f t="shared" si="3"/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62" t="s">
        <v>162</v>
      </c>
      <c r="AT103" s="162" t="s">
        <v>157</v>
      </c>
      <c r="AU103" s="162" t="s">
        <v>67</v>
      </c>
      <c r="AY103" s="17" t="s">
        <v>126</v>
      </c>
      <c r="BE103" s="163">
        <f t="shared" si="4"/>
        <v>0</v>
      </c>
      <c r="BF103" s="163">
        <f t="shared" si="5"/>
        <v>0</v>
      </c>
      <c r="BG103" s="163">
        <f t="shared" si="6"/>
        <v>0</v>
      </c>
      <c r="BH103" s="163">
        <f t="shared" si="7"/>
        <v>0</v>
      </c>
      <c r="BI103" s="163">
        <f t="shared" si="8"/>
        <v>0</v>
      </c>
      <c r="BJ103" s="17" t="s">
        <v>75</v>
      </c>
      <c r="BK103" s="163">
        <f t="shared" si="9"/>
        <v>0</v>
      </c>
      <c r="BL103" s="17" t="s">
        <v>141</v>
      </c>
      <c r="BM103" s="162" t="s">
        <v>357</v>
      </c>
    </row>
    <row r="104" spans="1:65" s="2" customFormat="1" ht="16.5" customHeight="1">
      <c r="A104" s="34"/>
      <c r="B104" s="35"/>
      <c r="C104" s="151" t="s">
        <v>358</v>
      </c>
      <c r="D104" s="151" t="s">
        <v>120</v>
      </c>
      <c r="E104" s="152" t="s">
        <v>359</v>
      </c>
      <c r="F104" s="153" t="s">
        <v>360</v>
      </c>
      <c r="G104" s="154" t="s">
        <v>123</v>
      </c>
      <c r="H104" s="155">
        <v>20</v>
      </c>
      <c r="I104" s="156"/>
      <c r="J104" s="157">
        <f t="shared" si="0"/>
        <v>0</v>
      </c>
      <c r="K104" s="153" t="s">
        <v>124</v>
      </c>
      <c r="L104" s="39"/>
      <c r="M104" s="158" t="s">
        <v>19</v>
      </c>
      <c r="N104" s="159" t="s">
        <v>38</v>
      </c>
      <c r="O104" s="64"/>
      <c r="P104" s="160">
        <f t="shared" si="1"/>
        <v>0</v>
      </c>
      <c r="Q104" s="160">
        <v>0</v>
      </c>
      <c r="R104" s="160">
        <f t="shared" si="2"/>
        <v>0</v>
      </c>
      <c r="S104" s="160">
        <v>0</v>
      </c>
      <c r="T104" s="161">
        <f t="shared" si="3"/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62" t="s">
        <v>141</v>
      </c>
      <c r="AT104" s="162" t="s">
        <v>120</v>
      </c>
      <c r="AU104" s="162" t="s">
        <v>67</v>
      </c>
      <c r="AY104" s="17" t="s">
        <v>126</v>
      </c>
      <c r="BE104" s="163">
        <f t="shared" si="4"/>
        <v>0</v>
      </c>
      <c r="BF104" s="163">
        <f t="shared" si="5"/>
        <v>0</v>
      </c>
      <c r="BG104" s="163">
        <f t="shared" si="6"/>
        <v>0</v>
      </c>
      <c r="BH104" s="163">
        <f t="shared" si="7"/>
        <v>0</v>
      </c>
      <c r="BI104" s="163">
        <f t="shared" si="8"/>
        <v>0</v>
      </c>
      <c r="BJ104" s="17" t="s">
        <v>75</v>
      </c>
      <c r="BK104" s="163">
        <f t="shared" si="9"/>
        <v>0</v>
      </c>
      <c r="BL104" s="17" t="s">
        <v>141</v>
      </c>
      <c r="BM104" s="162" t="s">
        <v>361</v>
      </c>
    </row>
    <row r="105" spans="1:65" s="2" customFormat="1" ht="24.2" customHeight="1">
      <c r="A105" s="34"/>
      <c r="B105" s="35"/>
      <c r="C105" s="187" t="s">
        <v>189</v>
      </c>
      <c r="D105" s="187" t="s">
        <v>157</v>
      </c>
      <c r="E105" s="188" t="s">
        <v>362</v>
      </c>
      <c r="F105" s="189" t="s">
        <v>363</v>
      </c>
      <c r="G105" s="190" t="s">
        <v>123</v>
      </c>
      <c r="H105" s="191">
        <v>20</v>
      </c>
      <c r="I105" s="192"/>
      <c r="J105" s="193">
        <f t="shared" si="0"/>
        <v>0</v>
      </c>
      <c r="K105" s="189" t="s">
        <v>124</v>
      </c>
      <c r="L105" s="194"/>
      <c r="M105" s="195" t="s">
        <v>19</v>
      </c>
      <c r="N105" s="196" t="s">
        <v>38</v>
      </c>
      <c r="O105" s="64"/>
      <c r="P105" s="160">
        <f t="shared" si="1"/>
        <v>0</v>
      </c>
      <c r="Q105" s="160">
        <v>0</v>
      </c>
      <c r="R105" s="160">
        <f t="shared" si="2"/>
        <v>0</v>
      </c>
      <c r="S105" s="160">
        <v>0</v>
      </c>
      <c r="T105" s="161">
        <f t="shared" si="3"/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62" t="s">
        <v>162</v>
      </c>
      <c r="AT105" s="162" t="s">
        <v>157</v>
      </c>
      <c r="AU105" s="162" t="s">
        <v>67</v>
      </c>
      <c r="AY105" s="17" t="s">
        <v>126</v>
      </c>
      <c r="BE105" s="163">
        <f t="shared" si="4"/>
        <v>0</v>
      </c>
      <c r="BF105" s="163">
        <f t="shared" si="5"/>
        <v>0</v>
      </c>
      <c r="BG105" s="163">
        <f t="shared" si="6"/>
        <v>0</v>
      </c>
      <c r="BH105" s="163">
        <f t="shared" si="7"/>
        <v>0</v>
      </c>
      <c r="BI105" s="163">
        <f t="shared" si="8"/>
        <v>0</v>
      </c>
      <c r="BJ105" s="17" t="s">
        <v>75</v>
      </c>
      <c r="BK105" s="163">
        <f t="shared" si="9"/>
        <v>0</v>
      </c>
      <c r="BL105" s="17" t="s">
        <v>141</v>
      </c>
      <c r="BM105" s="162" t="s">
        <v>364</v>
      </c>
    </row>
    <row r="106" spans="1:65" s="2" customFormat="1" ht="24.2" customHeight="1">
      <c r="A106" s="34"/>
      <c r="B106" s="35"/>
      <c r="C106" s="151" t="s">
        <v>8</v>
      </c>
      <c r="D106" s="151" t="s">
        <v>120</v>
      </c>
      <c r="E106" s="152" t="s">
        <v>365</v>
      </c>
      <c r="F106" s="153" t="s">
        <v>366</v>
      </c>
      <c r="G106" s="154" t="s">
        <v>123</v>
      </c>
      <c r="H106" s="155">
        <v>23</v>
      </c>
      <c r="I106" s="156"/>
      <c r="J106" s="157">
        <f t="shared" si="0"/>
        <v>0</v>
      </c>
      <c r="K106" s="153" t="s">
        <v>124</v>
      </c>
      <c r="L106" s="39"/>
      <c r="M106" s="158" t="s">
        <v>19</v>
      </c>
      <c r="N106" s="159" t="s">
        <v>38</v>
      </c>
      <c r="O106" s="64"/>
      <c r="P106" s="160">
        <f t="shared" si="1"/>
        <v>0</v>
      </c>
      <c r="Q106" s="160">
        <v>0</v>
      </c>
      <c r="R106" s="160">
        <f t="shared" si="2"/>
        <v>0</v>
      </c>
      <c r="S106" s="160">
        <v>0</v>
      </c>
      <c r="T106" s="161">
        <f t="shared" si="3"/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62" t="s">
        <v>141</v>
      </c>
      <c r="AT106" s="162" t="s">
        <v>120</v>
      </c>
      <c r="AU106" s="162" t="s">
        <v>67</v>
      </c>
      <c r="AY106" s="17" t="s">
        <v>126</v>
      </c>
      <c r="BE106" s="163">
        <f t="shared" si="4"/>
        <v>0</v>
      </c>
      <c r="BF106" s="163">
        <f t="shared" si="5"/>
        <v>0</v>
      </c>
      <c r="BG106" s="163">
        <f t="shared" si="6"/>
        <v>0</v>
      </c>
      <c r="BH106" s="163">
        <f t="shared" si="7"/>
        <v>0</v>
      </c>
      <c r="BI106" s="163">
        <f t="shared" si="8"/>
        <v>0</v>
      </c>
      <c r="BJ106" s="17" t="s">
        <v>75</v>
      </c>
      <c r="BK106" s="163">
        <f t="shared" si="9"/>
        <v>0</v>
      </c>
      <c r="BL106" s="17" t="s">
        <v>141</v>
      </c>
      <c r="BM106" s="162" t="s">
        <v>367</v>
      </c>
    </row>
    <row r="107" spans="1:65" s="2" customFormat="1" ht="37.9" customHeight="1">
      <c r="A107" s="34"/>
      <c r="B107" s="35"/>
      <c r="C107" s="187" t="s">
        <v>197</v>
      </c>
      <c r="D107" s="187" t="s">
        <v>157</v>
      </c>
      <c r="E107" s="188" t="s">
        <v>368</v>
      </c>
      <c r="F107" s="189" t="s">
        <v>369</v>
      </c>
      <c r="G107" s="190" t="s">
        <v>123</v>
      </c>
      <c r="H107" s="191">
        <v>23</v>
      </c>
      <c r="I107" s="192"/>
      <c r="J107" s="193">
        <f t="shared" si="0"/>
        <v>0</v>
      </c>
      <c r="K107" s="189" t="s">
        <v>124</v>
      </c>
      <c r="L107" s="194"/>
      <c r="M107" s="195" t="s">
        <v>19</v>
      </c>
      <c r="N107" s="196" t="s">
        <v>38</v>
      </c>
      <c r="O107" s="64"/>
      <c r="P107" s="160">
        <f t="shared" si="1"/>
        <v>0</v>
      </c>
      <c r="Q107" s="160">
        <v>0</v>
      </c>
      <c r="R107" s="160">
        <f t="shared" si="2"/>
        <v>0</v>
      </c>
      <c r="S107" s="160">
        <v>0</v>
      </c>
      <c r="T107" s="161">
        <f t="shared" si="3"/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62" t="s">
        <v>162</v>
      </c>
      <c r="AT107" s="162" t="s">
        <v>157</v>
      </c>
      <c r="AU107" s="162" t="s">
        <v>67</v>
      </c>
      <c r="AY107" s="17" t="s">
        <v>126</v>
      </c>
      <c r="BE107" s="163">
        <f t="shared" si="4"/>
        <v>0</v>
      </c>
      <c r="BF107" s="163">
        <f t="shared" si="5"/>
        <v>0</v>
      </c>
      <c r="BG107" s="163">
        <f t="shared" si="6"/>
        <v>0</v>
      </c>
      <c r="BH107" s="163">
        <f t="shared" si="7"/>
        <v>0</v>
      </c>
      <c r="BI107" s="163">
        <f t="shared" si="8"/>
        <v>0</v>
      </c>
      <c r="BJ107" s="17" t="s">
        <v>75</v>
      </c>
      <c r="BK107" s="163">
        <f t="shared" si="9"/>
        <v>0</v>
      </c>
      <c r="BL107" s="17" t="s">
        <v>141</v>
      </c>
      <c r="BM107" s="162" t="s">
        <v>370</v>
      </c>
    </row>
    <row r="108" spans="1:65" s="2" customFormat="1" ht="39">
      <c r="A108" s="34"/>
      <c r="B108" s="35"/>
      <c r="C108" s="36"/>
      <c r="D108" s="166" t="s">
        <v>175</v>
      </c>
      <c r="E108" s="36"/>
      <c r="F108" s="197" t="s">
        <v>176</v>
      </c>
      <c r="G108" s="36"/>
      <c r="H108" s="36"/>
      <c r="I108" s="198"/>
      <c r="J108" s="36"/>
      <c r="K108" s="36"/>
      <c r="L108" s="39"/>
      <c r="M108" s="199"/>
      <c r="N108" s="200"/>
      <c r="O108" s="64"/>
      <c r="P108" s="64"/>
      <c r="Q108" s="64"/>
      <c r="R108" s="64"/>
      <c r="S108" s="64"/>
      <c r="T108" s="65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7" t="s">
        <v>175</v>
      </c>
      <c r="AU108" s="17" t="s">
        <v>67</v>
      </c>
    </row>
    <row r="109" spans="1:65" s="11" customFormat="1">
      <c r="B109" s="164"/>
      <c r="C109" s="165"/>
      <c r="D109" s="166" t="s">
        <v>132</v>
      </c>
      <c r="E109" s="167" t="s">
        <v>19</v>
      </c>
      <c r="F109" s="168" t="s">
        <v>156</v>
      </c>
      <c r="G109" s="165"/>
      <c r="H109" s="169">
        <v>7</v>
      </c>
      <c r="I109" s="170"/>
      <c r="J109" s="165"/>
      <c r="K109" s="165"/>
      <c r="L109" s="171"/>
      <c r="M109" s="172"/>
      <c r="N109" s="173"/>
      <c r="O109" s="173"/>
      <c r="P109" s="173"/>
      <c r="Q109" s="173"/>
      <c r="R109" s="173"/>
      <c r="S109" s="173"/>
      <c r="T109" s="174"/>
      <c r="AT109" s="175" t="s">
        <v>132</v>
      </c>
      <c r="AU109" s="175" t="s">
        <v>67</v>
      </c>
      <c r="AV109" s="11" t="s">
        <v>77</v>
      </c>
      <c r="AW109" s="11" t="s">
        <v>134</v>
      </c>
      <c r="AX109" s="11" t="s">
        <v>67</v>
      </c>
      <c r="AY109" s="175" t="s">
        <v>126</v>
      </c>
    </row>
    <row r="110" spans="1:65" s="13" customFormat="1">
      <c r="B110" s="201"/>
      <c r="C110" s="202"/>
      <c r="D110" s="166" t="s">
        <v>132</v>
      </c>
      <c r="E110" s="203" t="s">
        <v>19</v>
      </c>
      <c r="F110" s="204" t="s">
        <v>371</v>
      </c>
      <c r="G110" s="202"/>
      <c r="H110" s="203" t="s">
        <v>19</v>
      </c>
      <c r="I110" s="205"/>
      <c r="J110" s="202"/>
      <c r="K110" s="202"/>
      <c r="L110" s="206"/>
      <c r="M110" s="207"/>
      <c r="N110" s="208"/>
      <c r="O110" s="208"/>
      <c r="P110" s="208"/>
      <c r="Q110" s="208"/>
      <c r="R110" s="208"/>
      <c r="S110" s="208"/>
      <c r="T110" s="209"/>
      <c r="AT110" s="210" t="s">
        <v>132</v>
      </c>
      <c r="AU110" s="210" t="s">
        <v>67</v>
      </c>
      <c r="AV110" s="13" t="s">
        <v>75</v>
      </c>
      <c r="AW110" s="13" t="s">
        <v>134</v>
      </c>
      <c r="AX110" s="13" t="s">
        <v>67</v>
      </c>
      <c r="AY110" s="210" t="s">
        <v>126</v>
      </c>
    </row>
    <row r="111" spans="1:65" s="11" customFormat="1">
      <c r="B111" s="164"/>
      <c r="C111" s="165"/>
      <c r="D111" s="166" t="s">
        <v>132</v>
      </c>
      <c r="E111" s="167" t="s">
        <v>19</v>
      </c>
      <c r="F111" s="168" t="s">
        <v>197</v>
      </c>
      <c r="G111" s="165"/>
      <c r="H111" s="169">
        <v>16</v>
      </c>
      <c r="I111" s="170"/>
      <c r="J111" s="165"/>
      <c r="K111" s="165"/>
      <c r="L111" s="171"/>
      <c r="M111" s="172"/>
      <c r="N111" s="173"/>
      <c r="O111" s="173"/>
      <c r="P111" s="173"/>
      <c r="Q111" s="173"/>
      <c r="R111" s="173"/>
      <c r="S111" s="173"/>
      <c r="T111" s="174"/>
      <c r="AT111" s="175" t="s">
        <v>132</v>
      </c>
      <c r="AU111" s="175" t="s">
        <v>67</v>
      </c>
      <c r="AV111" s="11" t="s">
        <v>77</v>
      </c>
      <c r="AW111" s="11" t="s">
        <v>134</v>
      </c>
      <c r="AX111" s="11" t="s">
        <v>67</v>
      </c>
      <c r="AY111" s="175" t="s">
        <v>126</v>
      </c>
    </row>
    <row r="112" spans="1:65" s="13" customFormat="1">
      <c r="B112" s="201"/>
      <c r="C112" s="202"/>
      <c r="D112" s="166" t="s">
        <v>132</v>
      </c>
      <c r="E112" s="203" t="s">
        <v>19</v>
      </c>
      <c r="F112" s="204" t="s">
        <v>372</v>
      </c>
      <c r="G112" s="202"/>
      <c r="H112" s="203" t="s">
        <v>19</v>
      </c>
      <c r="I112" s="205"/>
      <c r="J112" s="202"/>
      <c r="K112" s="202"/>
      <c r="L112" s="206"/>
      <c r="M112" s="207"/>
      <c r="N112" s="208"/>
      <c r="O112" s="208"/>
      <c r="P112" s="208"/>
      <c r="Q112" s="208"/>
      <c r="R112" s="208"/>
      <c r="S112" s="208"/>
      <c r="T112" s="209"/>
      <c r="AT112" s="210" t="s">
        <v>132</v>
      </c>
      <c r="AU112" s="210" t="s">
        <v>67</v>
      </c>
      <c r="AV112" s="13" t="s">
        <v>75</v>
      </c>
      <c r="AW112" s="13" t="s">
        <v>134</v>
      </c>
      <c r="AX112" s="13" t="s">
        <v>67</v>
      </c>
      <c r="AY112" s="210" t="s">
        <v>126</v>
      </c>
    </row>
    <row r="113" spans="1:65" s="12" customFormat="1">
      <c r="B113" s="176"/>
      <c r="C113" s="177"/>
      <c r="D113" s="166" t="s">
        <v>132</v>
      </c>
      <c r="E113" s="178" t="s">
        <v>19</v>
      </c>
      <c r="F113" s="179" t="s">
        <v>146</v>
      </c>
      <c r="G113" s="177"/>
      <c r="H113" s="180">
        <v>23</v>
      </c>
      <c r="I113" s="181"/>
      <c r="J113" s="177"/>
      <c r="K113" s="177"/>
      <c r="L113" s="182"/>
      <c r="M113" s="183"/>
      <c r="N113" s="184"/>
      <c r="O113" s="184"/>
      <c r="P113" s="184"/>
      <c r="Q113" s="184"/>
      <c r="R113" s="184"/>
      <c r="S113" s="184"/>
      <c r="T113" s="185"/>
      <c r="AT113" s="186" t="s">
        <v>132</v>
      </c>
      <c r="AU113" s="186" t="s">
        <v>67</v>
      </c>
      <c r="AV113" s="12" t="s">
        <v>141</v>
      </c>
      <c r="AW113" s="12" t="s">
        <v>134</v>
      </c>
      <c r="AX113" s="12" t="s">
        <v>75</v>
      </c>
      <c r="AY113" s="186" t="s">
        <v>126</v>
      </c>
    </row>
    <row r="114" spans="1:65" s="2" customFormat="1" ht="24.2" customHeight="1">
      <c r="A114" s="34"/>
      <c r="B114" s="35"/>
      <c r="C114" s="151" t="s">
        <v>201</v>
      </c>
      <c r="D114" s="151" t="s">
        <v>120</v>
      </c>
      <c r="E114" s="152" t="s">
        <v>168</v>
      </c>
      <c r="F114" s="153" t="s">
        <v>169</v>
      </c>
      <c r="G114" s="154" t="s">
        <v>123</v>
      </c>
      <c r="H114" s="155">
        <v>78</v>
      </c>
      <c r="I114" s="156"/>
      <c r="J114" s="157">
        <f>ROUND(I114*H114,2)</f>
        <v>0</v>
      </c>
      <c r="K114" s="153" t="s">
        <v>124</v>
      </c>
      <c r="L114" s="39"/>
      <c r="M114" s="158" t="s">
        <v>19</v>
      </c>
      <c r="N114" s="159" t="s">
        <v>38</v>
      </c>
      <c r="O114" s="64"/>
      <c r="P114" s="160">
        <f>O114*H114</f>
        <v>0</v>
      </c>
      <c r="Q114" s="160">
        <v>0</v>
      </c>
      <c r="R114" s="160">
        <f>Q114*H114</f>
        <v>0</v>
      </c>
      <c r="S114" s="160">
        <v>0</v>
      </c>
      <c r="T114" s="161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62" t="s">
        <v>125</v>
      </c>
      <c r="AT114" s="162" t="s">
        <v>120</v>
      </c>
      <c r="AU114" s="162" t="s">
        <v>67</v>
      </c>
      <c r="AY114" s="17" t="s">
        <v>126</v>
      </c>
      <c r="BE114" s="163">
        <f>IF(N114="základní",J114,0)</f>
        <v>0</v>
      </c>
      <c r="BF114" s="163">
        <f>IF(N114="snížená",J114,0)</f>
        <v>0</v>
      </c>
      <c r="BG114" s="163">
        <f>IF(N114="zákl. přenesená",J114,0)</f>
        <v>0</v>
      </c>
      <c r="BH114" s="163">
        <f>IF(N114="sníž. přenesená",J114,0)</f>
        <v>0</v>
      </c>
      <c r="BI114" s="163">
        <f>IF(N114="nulová",J114,0)</f>
        <v>0</v>
      </c>
      <c r="BJ114" s="17" t="s">
        <v>75</v>
      </c>
      <c r="BK114" s="163">
        <f>ROUND(I114*H114,2)</f>
        <v>0</v>
      </c>
      <c r="BL114" s="17" t="s">
        <v>125</v>
      </c>
      <c r="BM114" s="162" t="s">
        <v>373</v>
      </c>
    </row>
    <row r="115" spans="1:65" s="2" customFormat="1" ht="37.9" customHeight="1">
      <c r="A115" s="34"/>
      <c r="B115" s="35"/>
      <c r="C115" s="187" t="s">
        <v>374</v>
      </c>
      <c r="D115" s="187" t="s">
        <v>157</v>
      </c>
      <c r="E115" s="188" t="s">
        <v>172</v>
      </c>
      <c r="F115" s="189" t="s">
        <v>173</v>
      </c>
      <c r="G115" s="190" t="s">
        <v>123</v>
      </c>
      <c r="H115" s="191">
        <v>78</v>
      </c>
      <c r="I115" s="192"/>
      <c r="J115" s="193">
        <f>ROUND(I115*H115,2)</f>
        <v>0</v>
      </c>
      <c r="K115" s="189" t="s">
        <v>124</v>
      </c>
      <c r="L115" s="194"/>
      <c r="M115" s="195" t="s">
        <v>19</v>
      </c>
      <c r="N115" s="196" t="s">
        <v>38</v>
      </c>
      <c r="O115" s="64"/>
      <c r="P115" s="160">
        <f>O115*H115</f>
        <v>0</v>
      </c>
      <c r="Q115" s="160">
        <v>0</v>
      </c>
      <c r="R115" s="160">
        <f>Q115*H115</f>
        <v>0</v>
      </c>
      <c r="S115" s="160">
        <v>0</v>
      </c>
      <c r="T115" s="161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62" t="s">
        <v>165</v>
      </c>
      <c r="AT115" s="162" t="s">
        <v>157</v>
      </c>
      <c r="AU115" s="162" t="s">
        <v>67</v>
      </c>
      <c r="AY115" s="17" t="s">
        <v>126</v>
      </c>
      <c r="BE115" s="163">
        <f>IF(N115="základní",J115,0)</f>
        <v>0</v>
      </c>
      <c r="BF115" s="163">
        <f>IF(N115="snížená",J115,0)</f>
        <v>0</v>
      </c>
      <c r="BG115" s="163">
        <f>IF(N115="zákl. přenesená",J115,0)</f>
        <v>0</v>
      </c>
      <c r="BH115" s="163">
        <f>IF(N115="sníž. přenesená",J115,0)</f>
        <v>0</v>
      </c>
      <c r="BI115" s="163">
        <f>IF(N115="nulová",J115,0)</f>
        <v>0</v>
      </c>
      <c r="BJ115" s="17" t="s">
        <v>75</v>
      </c>
      <c r="BK115" s="163">
        <f>ROUND(I115*H115,2)</f>
        <v>0</v>
      </c>
      <c r="BL115" s="17" t="s">
        <v>165</v>
      </c>
      <c r="BM115" s="162" t="s">
        <v>375</v>
      </c>
    </row>
    <row r="116" spans="1:65" s="2" customFormat="1" ht="39">
      <c r="A116" s="34"/>
      <c r="B116" s="35"/>
      <c r="C116" s="36"/>
      <c r="D116" s="166" t="s">
        <v>175</v>
      </c>
      <c r="E116" s="36"/>
      <c r="F116" s="197" t="s">
        <v>176</v>
      </c>
      <c r="G116" s="36"/>
      <c r="H116" s="36"/>
      <c r="I116" s="198"/>
      <c r="J116" s="36"/>
      <c r="K116" s="36"/>
      <c r="L116" s="39"/>
      <c r="M116" s="199"/>
      <c r="N116" s="200"/>
      <c r="O116" s="64"/>
      <c r="P116" s="64"/>
      <c r="Q116" s="64"/>
      <c r="R116" s="64"/>
      <c r="S116" s="64"/>
      <c r="T116" s="65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7" t="s">
        <v>175</v>
      </c>
      <c r="AU116" s="17" t="s">
        <v>67</v>
      </c>
    </row>
    <row r="117" spans="1:65" s="2" customFormat="1" ht="21.75" customHeight="1">
      <c r="A117" s="34"/>
      <c r="B117" s="35"/>
      <c r="C117" s="151" t="s">
        <v>210</v>
      </c>
      <c r="D117" s="151" t="s">
        <v>120</v>
      </c>
      <c r="E117" s="152" t="s">
        <v>178</v>
      </c>
      <c r="F117" s="153" t="s">
        <v>179</v>
      </c>
      <c r="G117" s="154" t="s">
        <v>123</v>
      </c>
      <c r="H117" s="155">
        <v>43</v>
      </c>
      <c r="I117" s="156"/>
      <c r="J117" s="157">
        <f t="shared" ref="J117:J124" si="10">ROUND(I117*H117,2)</f>
        <v>0</v>
      </c>
      <c r="K117" s="153" t="s">
        <v>124</v>
      </c>
      <c r="L117" s="39"/>
      <c r="M117" s="158" t="s">
        <v>19</v>
      </c>
      <c r="N117" s="159" t="s">
        <v>38</v>
      </c>
      <c r="O117" s="64"/>
      <c r="P117" s="160">
        <f t="shared" ref="P117:P124" si="11">O117*H117</f>
        <v>0</v>
      </c>
      <c r="Q117" s="160">
        <v>0</v>
      </c>
      <c r="R117" s="160">
        <f t="shared" ref="R117:R124" si="12">Q117*H117</f>
        <v>0</v>
      </c>
      <c r="S117" s="160">
        <v>0</v>
      </c>
      <c r="T117" s="161">
        <f t="shared" ref="T117:T124" si="13"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62" t="s">
        <v>154</v>
      </c>
      <c r="AT117" s="162" t="s">
        <v>120</v>
      </c>
      <c r="AU117" s="162" t="s">
        <v>67</v>
      </c>
      <c r="AY117" s="17" t="s">
        <v>126</v>
      </c>
      <c r="BE117" s="163">
        <f t="shared" ref="BE117:BE124" si="14">IF(N117="základní",J117,0)</f>
        <v>0</v>
      </c>
      <c r="BF117" s="163">
        <f t="shared" ref="BF117:BF124" si="15">IF(N117="snížená",J117,0)</f>
        <v>0</v>
      </c>
      <c r="BG117" s="163">
        <f t="shared" ref="BG117:BG124" si="16">IF(N117="zákl. přenesená",J117,0)</f>
        <v>0</v>
      </c>
      <c r="BH117" s="163">
        <f t="shared" ref="BH117:BH124" si="17">IF(N117="sníž. přenesená",J117,0)</f>
        <v>0</v>
      </c>
      <c r="BI117" s="163">
        <f t="shared" ref="BI117:BI124" si="18">IF(N117="nulová",J117,0)</f>
        <v>0</v>
      </c>
      <c r="BJ117" s="17" t="s">
        <v>75</v>
      </c>
      <c r="BK117" s="163">
        <f t="shared" ref="BK117:BK124" si="19">ROUND(I117*H117,2)</f>
        <v>0</v>
      </c>
      <c r="BL117" s="17" t="s">
        <v>154</v>
      </c>
      <c r="BM117" s="162" t="s">
        <v>376</v>
      </c>
    </row>
    <row r="118" spans="1:65" s="2" customFormat="1" ht="16.5" customHeight="1">
      <c r="A118" s="34"/>
      <c r="B118" s="35"/>
      <c r="C118" s="187" t="s">
        <v>214</v>
      </c>
      <c r="D118" s="187" t="s">
        <v>157</v>
      </c>
      <c r="E118" s="188" t="s">
        <v>182</v>
      </c>
      <c r="F118" s="189" t="s">
        <v>183</v>
      </c>
      <c r="G118" s="190" t="s">
        <v>123</v>
      </c>
      <c r="H118" s="191">
        <v>43</v>
      </c>
      <c r="I118" s="192"/>
      <c r="J118" s="193">
        <f t="shared" si="10"/>
        <v>0</v>
      </c>
      <c r="K118" s="189" t="s">
        <v>124</v>
      </c>
      <c r="L118" s="194"/>
      <c r="M118" s="195" t="s">
        <v>19</v>
      </c>
      <c r="N118" s="196" t="s">
        <v>38</v>
      </c>
      <c r="O118" s="64"/>
      <c r="P118" s="160">
        <f t="shared" si="11"/>
        <v>0</v>
      </c>
      <c r="Q118" s="160">
        <v>0</v>
      </c>
      <c r="R118" s="160">
        <f t="shared" si="12"/>
        <v>0</v>
      </c>
      <c r="S118" s="160">
        <v>0</v>
      </c>
      <c r="T118" s="161">
        <f t="shared" si="13"/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62" t="s">
        <v>125</v>
      </c>
      <c r="AT118" s="162" t="s">
        <v>157</v>
      </c>
      <c r="AU118" s="162" t="s">
        <v>67</v>
      </c>
      <c r="AY118" s="17" t="s">
        <v>126</v>
      </c>
      <c r="BE118" s="163">
        <f t="shared" si="14"/>
        <v>0</v>
      </c>
      <c r="BF118" s="163">
        <f t="shared" si="15"/>
        <v>0</v>
      </c>
      <c r="BG118" s="163">
        <f t="shared" si="16"/>
        <v>0</v>
      </c>
      <c r="BH118" s="163">
        <f t="shared" si="17"/>
        <v>0</v>
      </c>
      <c r="BI118" s="163">
        <f t="shared" si="18"/>
        <v>0</v>
      </c>
      <c r="BJ118" s="17" t="s">
        <v>75</v>
      </c>
      <c r="BK118" s="163">
        <f t="shared" si="19"/>
        <v>0</v>
      </c>
      <c r="BL118" s="17" t="s">
        <v>125</v>
      </c>
      <c r="BM118" s="162" t="s">
        <v>377</v>
      </c>
    </row>
    <row r="119" spans="1:65" s="2" customFormat="1" ht="33" customHeight="1">
      <c r="A119" s="34"/>
      <c r="B119" s="35"/>
      <c r="C119" s="151" t="s">
        <v>378</v>
      </c>
      <c r="D119" s="151" t="s">
        <v>120</v>
      </c>
      <c r="E119" s="152" t="s">
        <v>194</v>
      </c>
      <c r="F119" s="153" t="s">
        <v>195</v>
      </c>
      <c r="G119" s="154" t="s">
        <v>138</v>
      </c>
      <c r="H119" s="155">
        <v>249</v>
      </c>
      <c r="I119" s="156"/>
      <c r="J119" s="157">
        <f t="shared" si="10"/>
        <v>0</v>
      </c>
      <c r="K119" s="153" t="s">
        <v>124</v>
      </c>
      <c r="L119" s="39"/>
      <c r="M119" s="158" t="s">
        <v>19</v>
      </c>
      <c r="N119" s="159" t="s">
        <v>38</v>
      </c>
      <c r="O119" s="64"/>
      <c r="P119" s="160">
        <f t="shared" si="11"/>
        <v>0</v>
      </c>
      <c r="Q119" s="160">
        <v>0</v>
      </c>
      <c r="R119" s="160">
        <f t="shared" si="12"/>
        <v>0</v>
      </c>
      <c r="S119" s="160">
        <v>0</v>
      </c>
      <c r="T119" s="161">
        <f t="shared" si="13"/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62" t="s">
        <v>125</v>
      </c>
      <c r="AT119" s="162" t="s">
        <v>120</v>
      </c>
      <c r="AU119" s="162" t="s">
        <v>67</v>
      </c>
      <c r="AY119" s="17" t="s">
        <v>126</v>
      </c>
      <c r="BE119" s="163">
        <f t="shared" si="14"/>
        <v>0</v>
      </c>
      <c r="BF119" s="163">
        <f t="shared" si="15"/>
        <v>0</v>
      </c>
      <c r="BG119" s="163">
        <f t="shared" si="16"/>
        <v>0</v>
      </c>
      <c r="BH119" s="163">
        <f t="shared" si="17"/>
        <v>0</v>
      </c>
      <c r="BI119" s="163">
        <f t="shared" si="18"/>
        <v>0</v>
      </c>
      <c r="BJ119" s="17" t="s">
        <v>75</v>
      </c>
      <c r="BK119" s="163">
        <f t="shared" si="19"/>
        <v>0</v>
      </c>
      <c r="BL119" s="17" t="s">
        <v>125</v>
      </c>
      <c r="BM119" s="162" t="s">
        <v>379</v>
      </c>
    </row>
    <row r="120" spans="1:65" s="2" customFormat="1" ht="33" customHeight="1">
      <c r="A120" s="34"/>
      <c r="B120" s="35"/>
      <c r="C120" s="151" t="s">
        <v>380</v>
      </c>
      <c r="D120" s="151" t="s">
        <v>120</v>
      </c>
      <c r="E120" s="152" t="s">
        <v>186</v>
      </c>
      <c r="F120" s="153" t="s">
        <v>187</v>
      </c>
      <c r="G120" s="154" t="s">
        <v>138</v>
      </c>
      <c r="H120" s="155">
        <v>63</v>
      </c>
      <c r="I120" s="156"/>
      <c r="J120" s="157">
        <f t="shared" si="10"/>
        <v>0</v>
      </c>
      <c r="K120" s="153" t="s">
        <v>124</v>
      </c>
      <c r="L120" s="39"/>
      <c r="M120" s="158" t="s">
        <v>19</v>
      </c>
      <c r="N120" s="159" t="s">
        <v>38</v>
      </c>
      <c r="O120" s="64"/>
      <c r="P120" s="160">
        <f t="shared" si="11"/>
        <v>0</v>
      </c>
      <c r="Q120" s="160">
        <v>0</v>
      </c>
      <c r="R120" s="160">
        <f t="shared" si="12"/>
        <v>0</v>
      </c>
      <c r="S120" s="160">
        <v>0</v>
      </c>
      <c r="T120" s="161">
        <f t="shared" si="13"/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62" t="s">
        <v>125</v>
      </c>
      <c r="AT120" s="162" t="s">
        <v>120</v>
      </c>
      <c r="AU120" s="162" t="s">
        <v>67</v>
      </c>
      <c r="AY120" s="17" t="s">
        <v>126</v>
      </c>
      <c r="BE120" s="163">
        <f t="shared" si="14"/>
        <v>0</v>
      </c>
      <c r="BF120" s="163">
        <f t="shared" si="15"/>
        <v>0</v>
      </c>
      <c r="BG120" s="163">
        <f t="shared" si="16"/>
        <v>0</v>
      </c>
      <c r="BH120" s="163">
        <f t="shared" si="17"/>
        <v>0</v>
      </c>
      <c r="BI120" s="163">
        <f t="shared" si="18"/>
        <v>0</v>
      </c>
      <c r="BJ120" s="17" t="s">
        <v>75</v>
      </c>
      <c r="BK120" s="163">
        <f t="shared" si="19"/>
        <v>0</v>
      </c>
      <c r="BL120" s="17" t="s">
        <v>125</v>
      </c>
      <c r="BM120" s="162" t="s">
        <v>381</v>
      </c>
    </row>
    <row r="121" spans="1:65" s="2" customFormat="1" ht="16.5" customHeight="1">
      <c r="A121" s="34"/>
      <c r="B121" s="35"/>
      <c r="C121" s="187" t="s">
        <v>221</v>
      </c>
      <c r="D121" s="187" t="s">
        <v>157</v>
      </c>
      <c r="E121" s="188" t="s">
        <v>190</v>
      </c>
      <c r="F121" s="189" t="s">
        <v>191</v>
      </c>
      <c r="G121" s="190" t="s">
        <v>138</v>
      </c>
      <c r="H121" s="191">
        <v>249.6</v>
      </c>
      <c r="I121" s="192"/>
      <c r="J121" s="193">
        <f t="shared" si="10"/>
        <v>0</v>
      </c>
      <c r="K121" s="189" t="s">
        <v>124</v>
      </c>
      <c r="L121" s="194"/>
      <c r="M121" s="195" t="s">
        <v>19</v>
      </c>
      <c r="N121" s="196" t="s">
        <v>38</v>
      </c>
      <c r="O121" s="64"/>
      <c r="P121" s="160">
        <f t="shared" si="11"/>
        <v>0</v>
      </c>
      <c r="Q121" s="160">
        <v>0</v>
      </c>
      <c r="R121" s="160">
        <f t="shared" si="12"/>
        <v>0</v>
      </c>
      <c r="S121" s="160">
        <v>0</v>
      </c>
      <c r="T121" s="161">
        <f t="shared" si="13"/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62" t="s">
        <v>165</v>
      </c>
      <c r="AT121" s="162" t="s">
        <v>157</v>
      </c>
      <c r="AU121" s="162" t="s">
        <v>67</v>
      </c>
      <c r="AY121" s="17" t="s">
        <v>126</v>
      </c>
      <c r="BE121" s="163">
        <f t="shared" si="14"/>
        <v>0</v>
      </c>
      <c r="BF121" s="163">
        <f t="shared" si="15"/>
        <v>0</v>
      </c>
      <c r="BG121" s="163">
        <f t="shared" si="16"/>
        <v>0</v>
      </c>
      <c r="BH121" s="163">
        <f t="shared" si="17"/>
        <v>0</v>
      </c>
      <c r="BI121" s="163">
        <f t="shared" si="18"/>
        <v>0</v>
      </c>
      <c r="BJ121" s="17" t="s">
        <v>75</v>
      </c>
      <c r="BK121" s="163">
        <f t="shared" si="19"/>
        <v>0</v>
      </c>
      <c r="BL121" s="17" t="s">
        <v>165</v>
      </c>
      <c r="BM121" s="162" t="s">
        <v>382</v>
      </c>
    </row>
    <row r="122" spans="1:65" s="2" customFormat="1" ht="16.5" customHeight="1">
      <c r="A122" s="34"/>
      <c r="B122" s="35"/>
      <c r="C122" s="187" t="s">
        <v>233</v>
      </c>
      <c r="D122" s="187" t="s">
        <v>157</v>
      </c>
      <c r="E122" s="188" t="s">
        <v>198</v>
      </c>
      <c r="F122" s="189" t="s">
        <v>199</v>
      </c>
      <c r="G122" s="190" t="s">
        <v>138</v>
      </c>
      <c r="H122" s="191">
        <v>63.1</v>
      </c>
      <c r="I122" s="192"/>
      <c r="J122" s="193">
        <f t="shared" si="10"/>
        <v>0</v>
      </c>
      <c r="K122" s="189" t="s">
        <v>124</v>
      </c>
      <c r="L122" s="194"/>
      <c r="M122" s="195" t="s">
        <v>19</v>
      </c>
      <c r="N122" s="196" t="s">
        <v>38</v>
      </c>
      <c r="O122" s="64"/>
      <c r="P122" s="160">
        <f t="shared" si="11"/>
        <v>0</v>
      </c>
      <c r="Q122" s="160">
        <v>0</v>
      </c>
      <c r="R122" s="160">
        <f t="shared" si="12"/>
        <v>0</v>
      </c>
      <c r="S122" s="160">
        <v>0</v>
      </c>
      <c r="T122" s="161">
        <f t="shared" si="13"/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62" t="s">
        <v>165</v>
      </c>
      <c r="AT122" s="162" t="s">
        <v>157</v>
      </c>
      <c r="AU122" s="162" t="s">
        <v>67</v>
      </c>
      <c r="AY122" s="17" t="s">
        <v>126</v>
      </c>
      <c r="BE122" s="163">
        <f t="shared" si="14"/>
        <v>0</v>
      </c>
      <c r="BF122" s="163">
        <f t="shared" si="15"/>
        <v>0</v>
      </c>
      <c r="BG122" s="163">
        <f t="shared" si="16"/>
        <v>0</v>
      </c>
      <c r="BH122" s="163">
        <f t="shared" si="17"/>
        <v>0</v>
      </c>
      <c r="BI122" s="163">
        <f t="shared" si="18"/>
        <v>0</v>
      </c>
      <c r="BJ122" s="17" t="s">
        <v>75</v>
      </c>
      <c r="BK122" s="163">
        <f t="shared" si="19"/>
        <v>0</v>
      </c>
      <c r="BL122" s="17" t="s">
        <v>165</v>
      </c>
      <c r="BM122" s="162" t="s">
        <v>383</v>
      </c>
    </row>
    <row r="123" spans="1:65" s="2" customFormat="1" ht="24.2" customHeight="1">
      <c r="A123" s="34"/>
      <c r="B123" s="35"/>
      <c r="C123" s="151" t="s">
        <v>237</v>
      </c>
      <c r="D123" s="151" t="s">
        <v>120</v>
      </c>
      <c r="E123" s="152" t="s">
        <v>202</v>
      </c>
      <c r="F123" s="153" t="s">
        <v>203</v>
      </c>
      <c r="G123" s="154" t="s">
        <v>138</v>
      </c>
      <c r="H123" s="155">
        <v>205</v>
      </c>
      <c r="I123" s="156"/>
      <c r="J123" s="157">
        <f t="shared" si="10"/>
        <v>0</v>
      </c>
      <c r="K123" s="153" t="s">
        <v>124</v>
      </c>
      <c r="L123" s="39"/>
      <c r="M123" s="158" t="s">
        <v>19</v>
      </c>
      <c r="N123" s="159" t="s">
        <v>38</v>
      </c>
      <c r="O123" s="64"/>
      <c r="P123" s="160">
        <f t="shared" si="11"/>
        <v>0</v>
      </c>
      <c r="Q123" s="160">
        <v>0</v>
      </c>
      <c r="R123" s="160">
        <f t="shared" si="12"/>
        <v>0</v>
      </c>
      <c r="S123" s="160">
        <v>0</v>
      </c>
      <c r="T123" s="161">
        <f t="shared" si="13"/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62" t="s">
        <v>125</v>
      </c>
      <c r="AT123" s="162" t="s">
        <v>120</v>
      </c>
      <c r="AU123" s="162" t="s">
        <v>67</v>
      </c>
      <c r="AY123" s="17" t="s">
        <v>126</v>
      </c>
      <c r="BE123" s="163">
        <f t="shared" si="14"/>
        <v>0</v>
      </c>
      <c r="BF123" s="163">
        <f t="shared" si="15"/>
        <v>0</v>
      </c>
      <c r="BG123" s="163">
        <f t="shared" si="16"/>
        <v>0</v>
      </c>
      <c r="BH123" s="163">
        <f t="shared" si="17"/>
        <v>0</v>
      </c>
      <c r="BI123" s="163">
        <f t="shared" si="18"/>
        <v>0</v>
      </c>
      <c r="BJ123" s="17" t="s">
        <v>75</v>
      </c>
      <c r="BK123" s="163">
        <f t="shared" si="19"/>
        <v>0</v>
      </c>
      <c r="BL123" s="17" t="s">
        <v>125</v>
      </c>
      <c r="BM123" s="162" t="s">
        <v>384</v>
      </c>
    </row>
    <row r="124" spans="1:65" s="2" customFormat="1" ht="16.5" customHeight="1">
      <c r="A124" s="34"/>
      <c r="B124" s="35"/>
      <c r="C124" s="187" t="s">
        <v>266</v>
      </c>
      <c r="D124" s="187" t="s">
        <v>157</v>
      </c>
      <c r="E124" s="188" t="s">
        <v>206</v>
      </c>
      <c r="F124" s="189" t="s">
        <v>207</v>
      </c>
      <c r="G124" s="190" t="s">
        <v>138</v>
      </c>
      <c r="H124" s="191">
        <v>205</v>
      </c>
      <c r="I124" s="192"/>
      <c r="J124" s="193">
        <f t="shared" si="10"/>
        <v>0</v>
      </c>
      <c r="K124" s="189" t="s">
        <v>124</v>
      </c>
      <c r="L124" s="194"/>
      <c r="M124" s="195" t="s">
        <v>19</v>
      </c>
      <c r="N124" s="196" t="s">
        <v>38</v>
      </c>
      <c r="O124" s="64"/>
      <c r="P124" s="160">
        <f t="shared" si="11"/>
        <v>0</v>
      </c>
      <c r="Q124" s="160">
        <v>0</v>
      </c>
      <c r="R124" s="160">
        <f t="shared" si="12"/>
        <v>0</v>
      </c>
      <c r="S124" s="160">
        <v>0</v>
      </c>
      <c r="T124" s="161">
        <f t="shared" si="13"/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62" t="s">
        <v>125</v>
      </c>
      <c r="AT124" s="162" t="s">
        <v>157</v>
      </c>
      <c r="AU124" s="162" t="s">
        <v>67</v>
      </c>
      <c r="AY124" s="17" t="s">
        <v>126</v>
      </c>
      <c r="BE124" s="163">
        <f t="shared" si="14"/>
        <v>0</v>
      </c>
      <c r="BF124" s="163">
        <f t="shared" si="15"/>
        <v>0</v>
      </c>
      <c r="BG124" s="163">
        <f t="shared" si="16"/>
        <v>0</v>
      </c>
      <c r="BH124" s="163">
        <f t="shared" si="17"/>
        <v>0</v>
      </c>
      <c r="BI124" s="163">
        <f t="shared" si="18"/>
        <v>0</v>
      </c>
      <c r="BJ124" s="17" t="s">
        <v>75</v>
      </c>
      <c r="BK124" s="163">
        <f t="shared" si="19"/>
        <v>0</v>
      </c>
      <c r="BL124" s="17" t="s">
        <v>125</v>
      </c>
      <c r="BM124" s="162" t="s">
        <v>385</v>
      </c>
    </row>
    <row r="125" spans="1:65" s="2" customFormat="1" ht="19.5">
      <c r="A125" s="34"/>
      <c r="B125" s="35"/>
      <c r="C125" s="36"/>
      <c r="D125" s="166" t="s">
        <v>175</v>
      </c>
      <c r="E125" s="36"/>
      <c r="F125" s="197" t="s">
        <v>209</v>
      </c>
      <c r="G125" s="36"/>
      <c r="H125" s="36"/>
      <c r="I125" s="198"/>
      <c r="J125" s="36"/>
      <c r="K125" s="36"/>
      <c r="L125" s="39"/>
      <c r="M125" s="199"/>
      <c r="N125" s="200"/>
      <c r="O125" s="64"/>
      <c r="P125" s="64"/>
      <c r="Q125" s="64"/>
      <c r="R125" s="64"/>
      <c r="S125" s="64"/>
      <c r="T125" s="65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175</v>
      </c>
      <c r="AU125" s="17" t="s">
        <v>67</v>
      </c>
    </row>
    <row r="126" spans="1:65" s="2" customFormat="1" ht="21.75" customHeight="1">
      <c r="A126" s="34"/>
      <c r="B126" s="35"/>
      <c r="C126" s="151" t="s">
        <v>293</v>
      </c>
      <c r="D126" s="151" t="s">
        <v>120</v>
      </c>
      <c r="E126" s="152" t="s">
        <v>211</v>
      </c>
      <c r="F126" s="153" t="s">
        <v>212</v>
      </c>
      <c r="G126" s="154" t="s">
        <v>138</v>
      </c>
      <c r="H126" s="155">
        <v>220</v>
      </c>
      <c r="I126" s="156"/>
      <c r="J126" s="157">
        <f>ROUND(I126*H126,2)</f>
        <v>0</v>
      </c>
      <c r="K126" s="153" t="s">
        <v>124</v>
      </c>
      <c r="L126" s="39"/>
      <c r="M126" s="158" t="s">
        <v>19</v>
      </c>
      <c r="N126" s="159" t="s">
        <v>38</v>
      </c>
      <c r="O126" s="64"/>
      <c r="P126" s="160">
        <f>O126*H126</f>
        <v>0</v>
      </c>
      <c r="Q126" s="160">
        <v>0</v>
      </c>
      <c r="R126" s="160">
        <f>Q126*H126</f>
        <v>0</v>
      </c>
      <c r="S126" s="160">
        <v>0</v>
      </c>
      <c r="T126" s="161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62" t="s">
        <v>125</v>
      </c>
      <c r="AT126" s="162" t="s">
        <v>120</v>
      </c>
      <c r="AU126" s="162" t="s">
        <v>67</v>
      </c>
      <c r="AY126" s="17" t="s">
        <v>126</v>
      </c>
      <c r="BE126" s="163">
        <f>IF(N126="základní",J126,0)</f>
        <v>0</v>
      </c>
      <c r="BF126" s="163">
        <f>IF(N126="snížená",J126,0)</f>
        <v>0</v>
      </c>
      <c r="BG126" s="163">
        <f>IF(N126="zákl. přenesená",J126,0)</f>
        <v>0</v>
      </c>
      <c r="BH126" s="163">
        <f>IF(N126="sníž. přenesená",J126,0)</f>
        <v>0</v>
      </c>
      <c r="BI126" s="163">
        <f>IF(N126="nulová",J126,0)</f>
        <v>0</v>
      </c>
      <c r="BJ126" s="17" t="s">
        <v>75</v>
      </c>
      <c r="BK126" s="163">
        <f>ROUND(I126*H126,2)</f>
        <v>0</v>
      </c>
      <c r="BL126" s="17" t="s">
        <v>125</v>
      </c>
      <c r="BM126" s="162" t="s">
        <v>386</v>
      </c>
    </row>
    <row r="127" spans="1:65" s="2" customFormat="1" ht="16.5" customHeight="1">
      <c r="A127" s="34"/>
      <c r="B127" s="35"/>
      <c r="C127" s="187" t="s">
        <v>323</v>
      </c>
      <c r="D127" s="187" t="s">
        <v>157</v>
      </c>
      <c r="E127" s="188" t="s">
        <v>215</v>
      </c>
      <c r="F127" s="189" t="s">
        <v>216</v>
      </c>
      <c r="G127" s="190" t="s">
        <v>138</v>
      </c>
      <c r="H127" s="191">
        <v>220</v>
      </c>
      <c r="I127" s="192"/>
      <c r="J127" s="193">
        <f>ROUND(I127*H127,2)</f>
        <v>0</v>
      </c>
      <c r="K127" s="189" t="s">
        <v>124</v>
      </c>
      <c r="L127" s="194"/>
      <c r="M127" s="195" t="s">
        <v>19</v>
      </c>
      <c r="N127" s="196" t="s">
        <v>38</v>
      </c>
      <c r="O127" s="64"/>
      <c r="P127" s="160">
        <f>O127*H127</f>
        <v>0</v>
      </c>
      <c r="Q127" s="160">
        <v>0</v>
      </c>
      <c r="R127" s="160">
        <f>Q127*H127</f>
        <v>0</v>
      </c>
      <c r="S127" s="160">
        <v>0</v>
      </c>
      <c r="T127" s="161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62" t="s">
        <v>165</v>
      </c>
      <c r="AT127" s="162" t="s">
        <v>157</v>
      </c>
      <c r="AU127" s="162" t="s">
        <v>67</v>
      </c>
      <c r="AY127" s="17" t="s">
        <v>126</v>
      </c>
      <c r="BE127" s="163">
        <f>IF(N127="základní",J127,0)</f>
        <v>0</v>
      </c>
      <c r="BF127" s="163">
        <f>IF(N127="snížená",J127,0)</f>
        <v>0</v>
      </c>
      <c r="BG127" s="163">
        <f>IF(N127="zákl. přenesená",J127,0)</f>
        <v>0</v>
      </c>
      <c r="BH127" s="163">
        <f>IF(N127="sníž. přenesená",J127,0)</f>
        <v>0</v>
      </c>
      <c r="BI127" s="163">
        <f>IF(N127="nulová",J127,0)</f>
        <v>0</v>
      </c>
      <c r="BJ127" s="17" t="s">
        <v>75</v>
      </c>
      <c r="BK127" s="163">
        <f>ROUND(I127*H127,2)</f>
        <v>0</v>
      </c>
      <c r="BL127" s="17" t="s">
        <v>165</v>
      </c>
      <c r="BM127" s="162" t="s">
        <v>387</v>
      </c>
    </row>
    <row r="128" spans="1:65" s="2" customFormat="1" ht="44.25" customHeight="1">
      <c r="A128" s="34"/>
      <c r="B128" s="35"/>
      <c r="C128" s="151" t="s">
        <v>325</v>
      </c>
      <c r="D128" s="151" t="s">
        <v>120</v>
      </c>
      <c r="E128" s="152" t="s">
        <v>218</v>
      </c>
      <c r="F128" s="153" t="s">
        <v>219</v>
      </c>
      <c r="G128" s="154" t="s">
        <v>123</v>
      </c>
      <c r="H128" s="155">
        <v>41</v>
      </c>
      <c r="I128" s="156"/>
      <c r="J128" s="157">
        <f>ROUND(I128*H128,2)</f>
        <v>0</v>
      </c>
      <c r="K128" s="153" t="s">
        <v>124</v>
      </c>
      <c r="L128" s="39"/>
      <c r="M128" s="158" t="s">
        <v>19</v>
      </c>
      <c r="N128" s="159" t="s">
        <v>38</v>
      </c>
      <c r="O128" s="64"/>
      <c r="P128" s="160">
        <f>O128*H128</f>
        <v>0</v>
      </c>
      <c r="Q128" s="160">
        <v>0</v>
      </c>
      <c r="R128" s="160">
        <f>Q128*H128</f>
        <v>0</v>
      </c>
      <c r="S128" s="160">
        <v>0</v>
      </c>
      <c r="T128" s="161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62" t="s">
        <v>125</v>
      </c>
      <c r="AT128" s="162" t="s">
        <v>120</v>
      </c>
      <c r="AU128" s="162" t="s">
        <v>67</v>
      </c>
      <c r="AY128" s="17" t="s">
        <v>126</v>
      </c>
      <c r="BE128" s="163">
        <f>IF(N128="základní",J128,0)</f>
        <v>0</v>
      </c>
      <c r="BF128" s="163">
        <f>IF(N128="snížená",J128,0)</f>
        <v>0</v>
      </c>
      <c r="BG128" s="163">
        <f>IF(N128="zákl. přenesená",J128,0)</f>
        <v>0</v>
      </c>
      <c r="BH128" s="163">
        <f>IF(N128="sníž. přenesená",J128,0)</f>
        <v>0</v>
      </c>
      <c r="BI128" s="163">
        <f>IF(N128="nulová",J128,0)</f>
        <v>0</v>
      </c>
      <c r="BJ128" s="17" t="s">
        <v>75</v>
      </c>
      <c r="BK128" s="163">
        <f>ROUND(I128*H128,2)</f>
        <v>0</v>
      </c>
      <c r="BL128" s="17" t="s">
        <v>125</v>
      </c>
      <c r="BM128" s="162" t="s">
        <v>388</v>
      </c>
    </row>
    <row r="129" spans="1:65" s="2" customFormat="1" ht="21.75" customHeight="1">
      <c r="A129" s="34"/>
      <c r="B129" s="35"/>
      <c r="C129" s="151" t="s">
        <v>327</v>
      </c>
      <c r="D129" s="151" t="s">
        <v>120</v>
      </c>
      <c r="E129" s="152" t="s">
        <v>222</v>
      </c>
      <c r="F129" s="153" t="s">
        <v>223</v>
      </c>
      <c r="G129" s="154" t="s">
        <v>138</v>
      </c>
      <c r="H129" s="155">
        <v>615.4</v>
      </c>
      <c r="I129" s="156"/>
      <c r="J129" s="157">
        <f>ROUND(I129*H129,2)</f>
        <v>0</v>
      </c>
      <c r="K129" s="153" t="s">
        <v>124</v>
      </c>
      <c r="L129" s="39"/>
      <c r="M129" s="158" t="s">
        <v>19</v>
      </c>
      <c r="N129" s="159" t="s">
        <v>38</v>
      </c>
      <c r="O129" s="64"/>
      <c r="P129" s="160">
        <f>O129*H129</f>
        <v>0</v>
      </c>
      <c r="Q129" s="160">
        <v>0</v>
      </c>
      <c r="R129" s="160">
        <f>Q129*H129</f>
        <v>0</v>
      </c>
      <c r="S129" s="160">
        <v>0</v>
      </c>
      <c r="T129" s="161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62" t="s">
        <v>125</v>
      </c>
      <c r="AT129" s="162" t="s">
        <v>120</v>
      </c>
      <c r="AU129" s="162" t="s">
        <v>67</v>
      </c>
      <c r="AY129" s="17" t="s">
        <v>126</v>
      </c>
      <c r="BE129" s="163">
        <f>IF(N129="základní",J129,0)</f>
        <v>0</v>
      </c>
      <c r="BF129" s="163">
        <f>IF(N129="snížená",J129,0)</f>
        <v>0</v>
      </c>
      <c r="BG129" s="163">
        <f>IF(N129="zákl. přenesená",J129,0)</f>
        <v>0</v>
      </c>
      <c r="BH129" s="163">
        <f>IF(N129="sníž. přenesená",J129,0)</f>
        <v>0</v>
      </c>
      <c r="BI129" s="163">
        <f>IF(N129="nulová",J129,0)</f>
        <v>0</v>
      </c>
      <c r="BJ129" s="17" t="s">
        <v>75</v>
      </c>
      <c r="BK129" s="163">
        <f>ROUND(I129*H129,2)</f>
        <v>0</v>
      </c>
      <c r="BL129" s="17" t="s">
        <v>125</v>
      </c>
      <c r="BM129" s="162" t="s">
        <v>389</v>
      </c>
    </row>
    <row r="130" spans="1:65" s="2" customFormat="1" ht="21.75" customHeight="1">
      <c r="A130" s="34"/>
      <c r="B130" s="35"/>
      <c r="C130" s="187" t="s">
        <v>390</v>
      </c>
      <c r="D130" s="187" t="s">
        <v>157</v>
      </c>
      <c r="E130" s="188" t="s">
        <v>226</v>
      </c>
      <c r="F130" s="189" t="s">
        <v>227</v>
      </c>
      <c r="G130" s="190" t="s">
        <v>138</v>
      </c>
      <c r="H130" s="191">
        <v>477.4</v>
      </c>
      <c r="I130" s="192"/>
      <c r="J130" s="193">
        <f>ROUND(I130*H130,2)</f>
        <v>0</v>
      </c>
      <c r="K130" s="189" t="s">
        <v>124</v>
      </c>
      <c r="L130" s="194"/>
      <c r="M130" s="195" t="s">
        <v>19</v>
      </c>
      <c r="N130" s="196" t="s">
        <v>38</v>
      </c>
      <c r="O130" s="64"/>
      <c r="P130" s="160">
        <f>O130*H130</f>
        <v>0</v>
      </c>
      <c r="Q130" s="160">
        <v>0</v>
      </c>
      <c r="R130" s="160">
        <f>Q130*H130</f>
        <v>0</v>
      </c>
      <c r="S130" s="160">
        <v>0</v>
      </c>
      <c r="T130" s="161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62" t="s">
        <v>165</v>
      </c>
      <c r="AT130" s="162" t="s">
        <v>157</v>
      </c>
      <c r="AU130" s="162" t="s">
        <v>67</v>
      </c>
      <c r="AY130" s="17" t="s">
        <v>126</v>
      </c>
      <c r="BE130" s="163">
        <f>IF(N130="základní",J130,0)</f>
        <v>0</v>
      </c>
      <c r="BF130" s="163">
        <f>IF(N130="snížená",J130,0)</f>
        <v>0</v>
      </c>
      <c r="BG130" s="163">
        <f>IF(N130="zákl. přenesená",J130,0)</f>
        <v>0</v>
      </c>
      <c r="BH130" s="163">
        <f>IF(N130="sníž. přenesená",J130,0)</f>
        <v>0</v>
      </c>
      <c r="BI130" s="163">
        <f>IF(N130="nulová",J130,0)</f>
        <v>0</v>
      </c>
      <c r="BJ130" s="17" t="s">
        <v>75</v>
      </c>
      <c r="BK130" s="163">
        <f>ROUND(I130*H130,2)</f>
        <v>0</v>
      </c>
      <c r="BL130" s="17" t="s">
        <v>165</v>
      </c>
      <c r="BM130" s="162" t="s">
        <v>391</v>
      </c>
    </row>
    <row r="131" spans="1:65" s="11" customFormat="1">
      <c r="B131" s="164"/>
      <c r="C131" s="165"/>
      <c r="D131" s="166" t="s">
        <v>132</v>
      </c>
      <c r="E131" s="167" t="s">
        <v>19</v>
      </c>
      <c r="F131" s="168" t="s">
        <v>392</v>
      </c>
      <c r="G131" s="165"/>
      <c r="H131" s="169">
        <v>257.39999999999998</v>
      </c>
      <c r="I131" s="170"/>
      <c r="J131" s="165"/>
      <c r="K131" s="165"/>
      <c r="L131" s="171"/>
      <c r="M131" s="172"/>
      <c r="N131" s="173"/>
      <c r="O131" s="173"/>
      <c r="P131" s="173"/>
      <c r="Q131" s="173"/>
      <c r="R131" s="173"/>
      <c r="S131" s="173"/>
      <c r="T131" s="174"/>
      <c r="AT131" s="175" t="s">
        <v>132</v>
      </c>
      <c r="AU131" s="175" t="s">
        <v>67</v>
      </c>
      <c r="AV131" s="11" t="s">
        <v>77</v>
      </c>
      <c r="AW131" s="11" t="s">
        <v>134</v>
      </c>
      <c r="AX131" s="11" t="s">
        <v>67</v>
      </c>
      <c r="AY131" s="175" t="s">
        <v>126</v>
      </c>
    </row>
    <row r="132" spans="1:65" s="13" customFormat="1">
      <c r="B132" s="201"/>
      <c r="C132" s="202"/>
      <c r="D132" s="166" t="s">
        <v>132</v>
      </c>
      <c r="E132" s="203" t="s">
        <v>19</v>
      </c>
      <c r="F132" s="204" t="s">
        <v>230</v>
      </c>
      <c r="G132" s="202"/>
      <c r="H132" s="203" t="s">
        <v>19</v>
      </c>
      <c r="I132" s="205"/>
      <c r="J132" s="202"/>
      <c r="K132" s="202"/>
      <c r="L132" s="206"/>
      <c r="M132" s="207"/>
      <c r="N132" s="208"/>
      <c r="O132" s="208"/>
      <c r="P132" s="208"/>
      <c r="Q132" s="208"/>
      <c r="R132" s="208"/>
      <c r="S132" s="208"/>
      <c r="T132" s="209"/>
      <c r="AT132" s="210" t="s">
        <v>132</v>
      </c>
      <c r="AU132" s="210" t="s">
        <v>67</v>
      </c>
      <c r="AV132" s="13" t="s">
        <v>75</v>
      </c>
      <c r="AW132" s="13" t="s">
        <v>134</v>
      </c>
      <c r="AX132" s="13" t="s">
        <v>67</v>
      </c>
      <c r="AY132" s="210" t="s">
        <v>126</v>
      </c>
    </row>
    <row r="133" spans="1:65" s="11" customFormat="1">
      <c r="B133" s="164"/>
      <c r="C133" s="165"/>
      <c r="D133" s="166" t="s">
        <v>132</v>
      </c>
      <c r="E133" s="167" t="s">
        <v>19</v>
      </c>
      <c r="F133" s="168" t="s">
        <v>345</v>
      </c>
      <c r="G133" s="165"/>
      <c r="H133" s="169">
        <v>220</v>
      </c>
      <c r="I133" s="170"/>
      <c r="J133" s="165"/>
      <c r="K133" s="165"/>
      <c r="L133" s="171"/>
      <c r="M133" s="172"/>
      <c r="N133" s="173"/>
      <c r="O133" s="173"/>
      <c r="P133" s="173"/>
      <c r="Q133" s="173"/>
      <c r="R133" s="173"/>
      <c r="S133" s="173"/>
      <c r="T133" s="174"/>
      <c r="AT133" s="175" t="s">
        <v>132</v>
      </c>
      <c r="AU133" s="175" t="s">
        <v>67</v>
      </c>
      <c r="AV133" s="11" t="s">
        <v>77</v>
      </c>
      <c r="AW133" s="11" t="s">
        <v>134</v>
      </c>
      <c r="AX133" s="11" t="s">
        <v>67</v>
      </c>
      <c r="AY133" s="175" t="s">
        <v>126</v>
      </c>
    </row>
    <row r="134" spans="1:65" s="13" customFormat="1">
      <c r="B134" s="201"/>
      <c r="C134" s="202"/>
      <c r="D134" s="166" t="s">
        <v>132</v>
      </c>
      <c r="E134" s="203" t="s">
        <v>19</v>
      </c>
      <c r="F134" s="204" t="s">
        <v>232</v>
      </c>
      <c r="G134" s="202"/>
      <c r="H134" s="203" t="s">
        <v>19</v>
      </c>
      <c r="I134" s="205"/>
      <c r="J134" s="202"/>
      <c r="K134" s="202"/>
      <c r="L134" s="206"/>
      <c r="M134" s="207"/>
      <c r="N134" s="208"/>
      <c r="O134" s="208"/>
      <c r="P134" s="208"/>
      <c r="Q134" s="208"/>
      <c r="R134" s="208"/>
      <c r="S134" s="208"/>
      <c r="T134" s="209"/>
      <c r="AT134" s="210" t="s">
        <v>132</v>
      </c>
      <c r="AU134" s="210" t="s">
        <v>67</v>
      </c>
      <c r="AV134" s="13" t="s">
        <v>75</v>
      </c>
      <c r="AW134" s="13" t="s">
        <v>134</v>
      </c>
      <c r="AX134" s="13" t="s">
        <v>67</v>
      </c>
      <c r="AY134" s="210" t="s">
        <v>126</v>
      </c>
    </row>
    <row r="135" spans="1:65" s="12" customFormat="1">
      <c r="B135" s="176"/>
      <c r="C135" s="177"/>
      <c r="D135" s="166" t="s">
        <v>132</v>
      </c>
      <c r="E135" s="178" t="s">
        <v>19</v>
      </c>
      <c r="F135" s="179" t="s">
        <v>146</v>
      </c>
      <c r="G135" s="177"/>
      <c r="H135" s="180">
        <v>477.4</v>
      </c>
      <c r="I135" s="181"/>
      <c r="J135" s="177"/>
      <c r="K135" s="177"/>
      <c r="L135" s="182"/>
      <c r="M135" s="183"/>
      <c r="N135" s="184"/>
      <c r="O135" s="184"/>
      <c r="P135" s="184"/>
      <c r="Q135" s="184"/>
      <c r="R135" s="184"/>
      <c r="S135" s="184"/>
      <c r="T135" s="185"/>
      <c r="AT135" s="186" t="s">
        <v>132</v>
      </c>
      <c r="AU135" s="186" t="s">
        <v>67</v>
      </c>
      <c r="AV135" s="12" t="s">
        <v>141</v>
      </c>
      <c r="AW135" s="12" t="s">
        <v>134</v>
      </c>
      <c r="AX135" s="12" t="s">
        <v>75</v>
      </c>
      <c r="AY135" s="186" t="s">
        <v>126</v>
      </c>
    </row>
    <row r="136" spans="1:65" s="2" customFormat="1" ht="24.2" customHeight="1">
      <c r="A136" s="34"/>
      <c r="B136" s="35"/>
      <c r="C136" s="187" t="s">
        <v>316</v>
      </c>
      <c r="D136" s="187" t="s">
        <v>157</v>
      </c>
      <c r="E136" s="188" t="s">
        <v>393</v>
      </c>
      <c r="F136" s="189" t="s">
        <v>394</v>
      </c>
      <c r="G136" s="190" t="s">
        <v>138</v>
      </c>
      <c r="H136" s="191">
        <v>138</v>
      </c>
      <c r="I136" s="192"/>
      <c r="J136" s="193">
        <f>ROUND(I136*H136,2)</f>
        <v>0</v>
      </c>
      <c r="K136" s="189" t="s">
        <v>124</v>
      </c>
      <c r="L136" s="194"/>
      <c r="M136" s="195" t="s">
        <v>19</v>
      </c>
      <c r="N136" s="196" t="s">
        <v>38</v>
      </c>
      <c r="O136" s="64"/>
      <c r="P136" s="160">
        <f>O136*H136</f>
        <v>0</v>
      </c>
      <c r="Q136" s="160">
        <v>0</v>
      </c>
      <c r="R136" s="160">
        <f>Q136*H136</f>
        <v>0</v>
      </c>
      <c r="S136" s="160">
        <v>0</v>
      </c>
      <c r="T136" s="161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62" t="s">
        <v>162</v>
      </c>
      <c r="AT136" s="162" t="s">
        <v>157</v>
      </c>
      <c r="AU136" s="162" t="s">
        <v>67</v>
      </c>
      <c r="AY136" s="17" t="s">
        <v>126</v>
      </c>
      <c r="BE136" s="163">
        <f>IF(N136="základní",J136,0)</f>
        <v>0</v>
      </c>
      <c r="BF136" s="163">
        <f>IF(N136="snížená",J136,0)</f>
        <v>0</v>
      </c>
      <c r="BG136" s="163">
        <f>IF(N136="zákl. přenesená",J136,0)</f>
        <v>0</v>
      </c>
      <c r="BH136" s="163">
        <f>IF(N136="sníž. přenesená",J136,0)</f>
        <v>0</v>
      </c>
      <c r="BI136" s="163">
        <f>IF(N136="nulová",J136,0)</f>
        <v>0</v>
      </c>
      <c r="BJ136" s="17" t="s">
        <v>75</v>
      </c>
      <c r="BK136" s="163">
        <f>ROUND(I136*H136,2)</f>
        <v>0</v>
      </c>
      <c r="BL136" s="17" t="s">
        <v>141</v>
      </c>
      <c r="BM136" s="162" t="s">
        <v>395</v>
      </c>
    </row>
    <row r="137" spans="1:65" s="11" customFormat="1">
      <c r="B137" s="164"/>
      <c r="C137" s="165"/>
      <c r="D137" s="166" t="s">
        <v>132</v>
      </c>
      <c r="E137" s="167" t="s">
        <v>19</v>
      </c>
      <c r="F137" s="168" t="s">
        <v>396</v>
      </c>
      <c r="G137" s="165"/>
      <c r="H137" s="169">
        <v>96</v>
      </c>
      <c r="I137" s="170"/>
      <c r="J137" s="165"/>
      <c r="K137" s="165"/>
      <c r="L137" s="171"/>
      <c r="M137" s="172"/>
      <c r="N137" s="173"/>
      <c r="O137" s="173"/>
      <c r="P137" s="173"/>
      <c r="Q137" s="173"/>
      <c r="R137" s="173"/>
      <c r="S137" s="173"/>
      <c r="T137" s="174"/>
      <c r="AT137" s="175" t="s">
        <v>132</v>
      </c>
      <c r="AU137" s="175" t="s">
        <v>67</v>
      </c>
      <c r="AV137" s="11" t="s">
        <v>77</v>
      </c>
      <c r="AW137" s="11" t="s">
        <v>134</v>
      </c>
      <c r="AX137" s="11" t="s">
        <v>67</v>
      </c>
      <c r="AY137" s="175" t="s">
        <v>126</v>
      </c>
    </row>
    <row r="138" spans="1:65" s="13" customFormat="1">
      <c r="B138" s="201"/>
      <c r="C138" s="202"/>
      <c r="D138" s="166" t="s">
        <v>132</v>
      </c>
      <c r="E138" s="203" t="s">
        <v>19</v>
      </c>
      <c r="F138" s="204" t="s">
        <v>397</v>
      </c>
      <c r="G138" s="202"/>
      <c r="H138" s="203" t="s">
        <v>19</v>
      </c>
      <c r="I138" s="205"/>
      <c r="J138" s="202"/>
      <c r="K138" s="202"/>
      <c r="L138" s="206"/>
      <c r="M138" s="207"/>
      <c r="N138" s="208"/>
      <c r="O138" s="208"/>
      <c r="P138" s="208"/>
      <c r="Q138" s="208"/>
      <c r="R138" s="208"/>
      <c r="S138" s="208"/>
      <c r="T138" s="209"/>
      <c r="AT138" s="210" t="s">
        <v>132</v>
      </c>
      <c r="AU138" s="210" t="s">
        <v>67</v>
      </c>
      <c r="AV138" s="13" t="s">
        <v>75</v>
      </c>
      <c r="AW138" s="13" t="s">
        <v>134</v>
      </c>
      <c r="AX138" s="13" t="s">
        <v>67</v>
      </c>
      <c r="AY138" s="210" t="s">
        <v>126</v>
      </c>
    </row>
    <row r="139" spans="1:65" s="11" customFormat="1">
      <c r="B139" s="164"/>
      <c r="C139" s="165"/>
      <c r="D139" s="166" t="s">
        <v>132</v>
      </c>
      <c r="E139" s="167" t="s">
        <v>19</v>
      </c>
      <c r="F139" s="168" t="s">
        <v>398</v>
      </c>
      <c r="G139" s="165"/>
      <c r="H139" s="169">
        <v>42</v>
      </c>
      <c r="I139" s="170"/>
      <c r="J139" s="165"/>
      <c r="K139" s="165"/>
      <c r="L139" s="171"/>
      <c r="M139" s="172"/>
      <c r="N139" s="173"/>
      <c r="O139" s="173"/>
      <c r="P139" s="173"/>
      <c r="Q139" s="173"/>
      <c r="R139" s="173"/>
      <c r="S139" s="173"/>
      <c r="T139" s="174"/>
      <c r="AT139" s="175" t="s">
        <v>132</v>
      </c>
      <c r="AU139" s="175" t="s">
        <v>67</v>
      </c>
      <c r="AV139" s="11" t="s">
        <v>77</v>
      </c>
      <c r="AW139" s="11" t="s">
        <v>134</v>
      </c>
      <c r="AX139" s="11" t="s">
        <v>67</v>
      </c>
      <c r="AY139" s="175" t="s">
        <v>126</v>
      </c>
    </row>
    <row r="140" spans="1:65" s="13" customFormat="1">
      <c r="B140" s="201"/>
      <c r="C140" s="202"/>
      <c r="D140" s="166" t="s">
        <v>132</v>
      </c>
      <c r="E140" s="203" t="s">
        <v>19</v>
      </c>
      <c r="F140" s="204" t="s">
        <v>399</v>
      </c>
      <c r="G140" s="202"/>
      <c r="H140" s="203" t="s">
        <v>19</v>
      </c>
      <c r="I140" s="205"/>
      <c r="J140" s="202"/>
      <c r="K140" s="202"/>
      <c r="L140" s="206"/>
      <c r="M140" s="207"/>
      <c r="N140" s="208"/>
      <c r="O140" s="208"/>
      <c r="P140" s="208"/>
      <c r="Q140" s="208"/>
      <c r="R140" s="208"/>
      <c r="S140" s="208"/>
      <c r="T140" s="209"/>
      <c r="AT140" s="210" t="s">
        <v>132</v>
      </c>
      <c r="AU140" s="210" t="s">
        <v>67</v>
      </c>
      <c r="AV140" s="13" t="s">
        <v>75</v>
      </c>
      <c r="AW140" s="13" t="s">
        <v>134</v>
      </c>
      <c r="AX140" s="13" t="s">
        <v>67</v>
      </c>
      <c r="AY140" s="210" t="s">
        <v>126</v>
      </c>
    </row>
    <row r="141" spans="1:65" s="12" customFormat="1">
      <c r="B141" s="176"/>
      <c r="C141" s="177"/>
      <c r="D141" s="166" t="s">
        <v>132</v>
      </c>
      <c r="E141" s="178" t="s">
        <v>19</v>
      </c>
      <c r="F141" s="179" t="s">
        <v>146</v>
      </c>
      <c r="G141" s="177"/>
      <c r="H141" s="180">
        <v>138</v>
      </c>
      <c r="I141" s="181"/>
      <c r="J141" s="177"/>
      <c r="K141" s="177"/>
      <c r="L141" s="182"/>
      <c r="M141" s="183"/>
      <c r="N141" s="184"/>
      <c r="O141" s="184"/>
      <c r="P141" s="184"/>
      <c r="Q141" s="184"/>
      <c r="R141" s="184"/>
      <c r="S141" s="184"/>
      <c r="T141" s="185"/>
      <c r="AT141" s="186" t="s">
        <v>132</v>
      </c>
      <c r="AU141" s="186" t="s">
        <v>67</v>
      </c>
      <c r="AV141" s="12" t="s">
        <v>141</v>
      </c>
      <c r="AW141" s="12" t="s">
        <v>134</v>
      </c>
      <c r="AX141" s="12" t="s">
        <v>75</v>
      </c>
      <c r="AY141" s="186" t="s">
        <v>126</v>
      </c>
    </row>
    <row r="142" spans="1:65" s="2" customFormat="1" ht="44.25" customHeight="1">
      <c r="A142" s="34"/>
      <c r="B142" s="35"/>
      <c r="C142" s="151" t="s">
        <v>205</v>
      </c>
      <c r="D142" s="151" t="s">
        <v>120</v>
      </c>
      <c r="E142" s="152" t="s">
        <v>234</v>
      </c>
      <c r="F142" s="153" t="s">
        <v>235</v>
      </c>
      <c r="G142" s="154" t="s">
        <v>123</v>
      </c>
      <c r="H142" s="155">
        <v>208</v>
      </c>
      <c r="I142" s="156"/>
      <c r="J142" s="157">
        <f>ROUND(I142*H142,2)</f>
        <v>0</v>
      </c>
      <c r="K142" s="153" t="s">
        <v>124</v>
      </c>
      <c r="L142" s="39"/>
      <c r="M142" s="158" t="s">
        <v>19</v>
      </c>
      <c r="N142" s="159" t="s">
        <v>38</v>
      </c>
      <c r="O142" s="64"/>
      <c r="P142" s="160">
        <f>O142*H142</f>
        <v>0</v>
      </c>
      <c r="Q142" s="160">
        <v>0</v>
      </c>
      <c r="R142" s="160">
        <f>Q142*H142</f>
        <v>0</v>
      </c>
      <c r="S142" s="160">
        <v>0</v>
      </c>
      <c r="T142" s="161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62" t="s">
        <v>154</v>
      </c>
      <c r="AT142" s="162" t="s">
        <v>120</v>
      </c>
      <c r="AU142" s="162" t="s">
        <v>67</v>
      </c>
      <c r="AY142" s="17" t="s">
        <v>126</v>
      </c>
      <c r="BE142" s="163">
        <f>IF(N142="základní",J142,0)</f>
        <v>0</v>
      </c>
      <c r="BF142" s="163">
        <f>IF(N142="snížená",J142,0)</f>
        <v>0</v>
      </c>
      <c r="BG142" s="163">
        <f>IF(N142="zákl. přenesená",J142,0)</f>
        <v>0</v>
      </c>
      <c r="BH142" s="163">
        <f>IF(N142="sníž. přenesená",J142,0)</f>
        <v>0</v>
      </c>
      <c r="BI142" s="163">
        <f>IF(N142="nulová",J142,0)</f>
        <v>0</v>
      </c>
      <c r="BJ142" s="17" t="s">
        <v>75</v>
      </c>
      <c r="BK142" s="163">
        <f>ROUND(I142*H142,2)</f>
        <v>0</v>
      </c>
      <c r="BL142" s="17" t="s">
        <v>154</v>
      </c>
      <c r="BM142" s="162" t="s">
        <v>400</v>
      </c>
    </row>
    <row r="143" spans="1:65" s="11" customFormat="1">
      <c r="B143" s="164"/>
      <c r="C143" s="165"/>
      <c r="D143" s="166" t="s">
        <v>132</v>
      </c>
      <c r="E143" s="167" t="s">
        <v>19</v>
      </c>
      <c r="F143" s="168" t="s">
        <v>401</v>
      </c>
      <c r="G143" s="165"/>
      <c r="H143" s="169">
        <v>156</v>
      </c>
      <c r="I143" s="170"/>
      <c r="J143" s="165"/>
      <c r="K143" s="165"/>
      <c r="L143" s="171"/>
      <c r="M143" s="172"/>
      <c r="N143" s="173"/>
      <c r="O143" s="173"/>
      <c r="P143" s="173"/>
      <c r="Q143" s="173"/>
      <c r="R143" s="173"/>
      <c r="S143" s="173"/>
      <c r="T143" s="174"/>
      <c r="AT143" s="175" t="s">
        <v>132</v>
      </c>
      <c r="AU143" s="175" t="s">
        <v>67</v>
      </c>
      <c r="AV143" s="11" t="s">
        <v>77</v>
      </c>
      <c r="AW143" s="11" t="s">
        <v>134</v>
      </c>
      <c r="AX143" s="11" t="s">
        <v>67</v>
      </c>
      <c r="AY143" s="175" t="s">
        <v>126</v>
      </c>
    </row>
    <row r="144" spans="1:65" s="13" customFormat="1">
      <c r="B144" s="201"/>
      <c r="C144" s="202"/>
      <c r="D144" s="166" t="s">
        <v>132</v>
      </c>
      <c r="E144" s="203" t="s">
        <v>19</v>
      </c>
      <c r="F144" s="204" t="s">
        <v>402</v>
      </c>
      <c r="G144" s="202"/>
      <c r="H144" s="203" t="s">
        <v>19</v>
      </c>
      <c r="I144" s="205"/>
      <c r="J144" s="202"/>
      <c r="K144" s="202"/>
      <c r="L144" s="206"/>
      <c r="M144" s="207"/>
      <c r="N144" s="208"/>
      <c r="O144" s="208"/>
      <c r="P144" s="208"/>
      <c r="Q144" s="208"/>
      <c r="R144" s="208"/>
      <c r="S144" s="208"/>
      <c r="T144" s="209"/>
      <c r="AT144" s="210" t="s">
        <v>132</v>
      </c>
      <c r="AU144" s="210" t="s">
        <v>67</v>
      </c>
      <c r="AV144" s="13" t="s">
        <v>75</v>
      </c>
      <c r="AW144" s="13" t="s">
        <v>134</v>
      </c>
      <c r="AX144" s="13" t="s">
        <v>67</v>
      </c>
      <c r="AY144" s="210" t="s">
        <v>126</v>
      </c>
    </row>
    <row r="145" spans="1:65" s="11" customFormat="1">
      <c r="B145" s="164"/>
      <c r="C145" s="165"/>
      <c r="D145" s="166" t="s">
        <v>132</v>
      </c>
      <c r="E145" s="167" t="s">
        <v>19</v>
      </c>
      <c r="F145" s="168" t="s">
        <v>316</v>
      </c>
      <c r="G145" s="165"/>
      <c r="H145" s="169">
        <v>32</v>
      </c>
      <c r="I145" s="170"/>
      <c r="J145" s="165"/>
      <c r="K145" s="165"/>
      <c r="L145" s="171"/>
      <c r="M145" s="172"/>
      <c r="N145" s="173"/>
      <c r="O145" s="173"/>
      <c r="P145" s="173"/>
      <c r="Q145" s="173"/>
      <c r="R145" s="173"/>
      <c r="S145" s="173"/>
      <c r="T145" s="174"/>
      <c r="AT145" s="175" t="s">
        <v>132</v>
      </c>
      <c r="AU145" s="175" t="s">
        <v>67</v>
      </c>
      <c r="AV145" s="11" t="s">
        <v>77</v>
      </c>
      <c r="AW145" s="11" t="s">
        <v>134</v>
      </c>
      <c r="AX145" s="11" t="s">
        <v>67</v>
      </c>
      <c r="AY145" s="175" t="s">
        <v>126</v>
      </c>
    </row>
    <row r="146" spans="1:65" s="13" customFormat="1">
      <c r="B146" s="201"/>
      <c r="C146" s="202"/>
      <c r="D146" s="166" t="s">
        <v>132</v>
      </c>
      <c r="E146" s="203" t="s">
        <v>19</v>
      </c>
      <c r="F146" s="204" t="s">
        <v>403</v>
      </c>
      <c r="G146" s="202"/>
      <c r="H146" s="203" t="s">
        <v>19</v>
      </c>
      <c r="I146" s="205"/>
      <c r="J146" s="202"/>
      <c r="K146" s="202"/>
      <c r="L146" s="206"/>
      <c r="M146" s="207"/>
      <c r="N146" s="208"/>
      <c r="O146" s="208"/>
      <c r="P146" s="208"/>
      <c r="Q146" s="208"/>
      <c r="R146" s="208"/>
      <c r="S146" s="208"/>
      <c r="T146" s="209"/>
      <c r="AT146" s="210" t="s">
        <v>132</v>
      </c>
      <c r="AU146" s="210" t="s">
        <v>67</v>
      </c>
      <c r="AV146" s="13" t="s">
        <v>75</v>
      </c>
      <c r="AW146" s="13" t="s">
        <v>134</v>
      </c>
      <c r="AX146" s="13" t="s">
        <v>67</v>
      </c>
      <c r="AY146" s="210" t="s">
        <v>126</v>
      </c>
    </row>
    <row r="147" spans="1:65" s="11" customFormat="1">
      <c r="B147" s="164"/>
      <c r="C147" s="165"/>
      <c r="D147" s="166" t="s">
        <v>132</v>
      </c>
      <c r="E147" s="167" t="s">
        <v>19</v>
      </c>
      <c r="F147" s="168" t="s">
        <v>189</v>
      </c>
      <c r="G147" s="165"/>
      <c r="H147" s="169">
        <v>14</v>
      </c>
      <c r="I147" s="170"/>
      <c r="J147" s="165"/>
      <c r="K147" s="165"/>
      <c r="L147" s="171"/>
      <c r="M147" s="172"/>
      <c r="N147" s="173"/>
      <c r="O147" s="173"/>
      <c r="P147" s="173"/>
      <c r="Q147" s="173"/>
      <c r="R147" s="173"/>
      <c r="S147" s="173"/>
      <c r="T147" s="174"/>
      <c r="AT147" s="175" t="s">
        <v>132</v>
      </c>
      <c r="AU147" s="175" t="s">
        <v>67</v>
      </c>
      <c r="AV147" s="11" t="s">
        <v>77</v>
      </c>
      <c r="AW147" s="11" t="s">
        <v>134</v>
      </c>
      <c r="AX147" s="11" t="s">
        <v>67</v>
      </c>
      <c r="AY147" s="175" t="s">
        <v>126</v>
      </c>
    </row>
    <row r="148" spans="1:65" s="13" customFormat="1">
      <c r="B148" s="201"/>
      <c r="C148" s="202"/>
      <c r="D148" s="166" t="s">
        <v>132</v>
      </c>
      <c r="E148" s="203" t="s">
        <v>19</v>
      </c>
      <c r="F148" s="204" t="s">
        <v>404</v>
      </c>
      <c r="G148" s="202"/>
      <c r="H148" s="203" t="s">
        <v>19</v>
      </c>
      <c r="I148" s="205"/>
      <c r="J148" s="202"/>
      <c r="K148" s="202"/>
      <c r="L148" s="206"/>
      <c r="M148" s="207"/>
      <c r="N148" s="208"/>
      <c r="O148" s="208"/>
      <c r="P148" s="208"/>
      <c r="Q148" s="208"/>
      <c r="R148" s="208"/>
      <c r="S148" s="208"/>
      <c r="T148" s="209"/>
      <c r="AT148" s="210" t="s">
        <v>132</v>
      </c>
      <c r="AU148" s="210" t="s">
        <v>67</v>
      </c>
      <c r="AV148" s="13" t="s">
        <v>75</v>
      </c>
      <c r="AW148" s="13" t="s">
        <v>134</v>
      </c>
      <c r="AX148" s="13" t="s">
        <v>67</v>
      </c>
      <c r="AY148" s="210" t="s">
        <v>126</v>
      </c>
    </row>
    <row r="149" spans="1:65" s="11" customFormat="1">
      <c r="B149" s="164"/>
      <c r="C149" s="165"/>
      <c r="D149" s="166" t="s">
        <v>132</v>
      </c>
      <c r="E149" s="167" t="s">
        <v>19</v>
      </c>
      <c r="F149" s="168" t="s">
        <v>151</v>
      </c>
      <c r="G149" s="165"/>
      <c r="H149" s="169">
        <v>6</v>
      </c>
      <c r="I149" s="170"/>
      <c r="J149" s="165"/>
      <c r="K149" s="165"/>
      <c r="L149" s="171"/>
      <c r="M149" s="172"/>
      <c r="N149" s="173"/>
      <c r="O149" s="173"/>
      <c r="P149" s="173"/>
      <c r="Q149" s="173"/>
      <c r="R149" s="173"/>
      <c r="S149" s="173"/>
      <c r="T149" s="174"/>
      <c r="AT149" s="175" t="s">
        <v>132</v>
      </c>
      <c r="AU149" s="175" t="s">
        <v>67</v>
      </c>
      <c r="AV149" s="11" t="s">
        <v>77</v>
      </c>
      <c r="AW149" s="11" t="s">
        <v>134</v>
      </c>
      <c r="AX149" s="11" t="s">
        <v>67</v>
      </c>
      <c r="AY149" s="175" t="s">
        <v>126</v>
      </c>
    </row>
    <row r="150" spans="1:65" s="13" customFormat="1">
      <c r="B150" s="201"/>
      <c r="C150" s="202"/>
      <c r="D150" s="166" t="s">
        <v>132</v>
      </c>
      <c r="E150" s="203" t="s">
        <v>19</v>
      </c>
      <c r="F150" s="204" t="s">
        <v>232</v>
      </c>
      <c r="G150" s="202"/>
      <c r="H150" s="203" t="s">
        <v>19</v>
      </c>
      <c r="I150" s="205"/>
      <c r="J150" s="202"/>
      <c r="K150" s="202"/>
      <c r="L150" s="206"/>
      <c r="M150" s="207"/>
      <c r="N150" s="208"/>
      <c r="O150" s="208"/>
      <c r="P150" s="208"/>
      <c r="Q150" s="208"/>
      <c r="R150" s="208"/>
      <c r="S150" s="208"/>
      <c r="T150" s="209"/>
      <c r="AT150" s="210" t="s">
        <v>132</v>
      </c>
      <c r="AU150" s="210" t="s">
        <v>67</v>
      </c>
      <c r="AV150" s="13" t="s">
        <v>75</v>
      </c>
      <c r="AW150" s="13" t="s">
        <v>134</v>
      </c>
      <c r="AX150" s="13" t="s">
        <v>67</v>
      </c>
      <c r="AY150" s="210" t="s">
        <v>126</v>
      </c>
    </row>
    <row r="151" spans="1:65" s="12" customFormat="1">
      <c r="B151" s="176"/>
      <c r="C151" s="177"/>
      <c r="D151" s="166" t="s">
        <v>132</v>
      </c>
      <c r="E151" s="178" t="s">
        <v>19</v>
      </c>
      <c r="F151" s="179" t="s">
        <v>146</v>
      </c>
      <c r="G151" s="177"/>
      <c r="H151" s="180">
        <v>208</v>
      </c>
      <c r="I151" s="181"/>
      <c r="J151" s="177"/>
      <c r="K151" s="177"/>
      <c r="L151" s="182"/>
      <c r="M151" s="183"/>
      <c r="N151" s="184"/>
      <c r="O151" s="184"/>
      <c r="P151" s="184"/>
      <c r="Q151" s="184"/>
      <c r="R151" s="184"/>
      <c r="S151" s="184"/>
      <c r="T151" s="185"/>
      <c r="AT151" s="186" t="s">
        <v>132</v>
      </c>
      <c r="AU151" s="186" t="s">
        <v>67</v>
      </c>
      <c r="AV151" s="12" t="s">
        <v>141</v>
      </c>
      <c r="AW151" s="12" t="s">
        <v>134</v>
      </c>
      <c r="AX151" s="12" t="s">
        <v>75</v>
      </c>
      <c r="AY151" s="186" t="s">
        <v>126</v>
      </c>
    </row>
    <row r="152" spans="1:65" s="2" customFormat="1" ht="33" customHeight="1">
      <c r="A152" s="34"/>
      <c r="B152" s="35"/>
      <c r="C152" s="151" t="s">
        <v>185</v>
      </c>
      <c r="D152" s="151" t="s">
        <v>120</v>
      </c>
      <c r="E152" s="152" t="s">
        <v>238</v>
      </c>
      <c r="F152" s="153" t="s">
        <v>239</v>
      </c>
      <c r="G152" s="154" t="s">
        <v>123</v>
      </c>
      <c r="H152" s="155">
        <v>51</v>
      </c>
      <c r="I152" s="156"/>
      <c r="J152" s="157">
        <f t="shared" ref="J152:J159" si="20">ROUND(I152*H152,2)</f>
        <v>0</v>
      </c>
      <c r="K152" s="153" t="s">
        <v>124</v>
      </c>
      <c r="L152" s="39"/>
      <c r="M152" s="158" t="s">
        <v>19</v>
      </c>
      <c r="N152" s="159" t="s">
        <v>38</v>
      </c>
      <c r="O152" s="64"/>
      <c r="P152" s="160">
        <f t="shared" ref="P152:P159" si="21">O152*H152</f>
        <v>0</v>
      </c>
      <c r="Q152" s="160">
        <v>0</v>
      </c>
      <c r="R152" s="160">
        <f t="shared" ref="R152:R159" si="22">Q152*H152</f>
        <v>0</v>
      </c>
      <c r="S152" s="160">
        <v>0</v>
      </c>
      <c r="T152" s="161">
        <f t="shared" ref="T152:T159" si="23"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62" t="s">
        <v>125</v>
      </c>
      <c r="AT152" s="162" t="s">
        <v>120</v>
      </c>
      <c r="AU152" s="162" t="s">
        <v>67</v>
      </c>
      <c r="AY152" s="17" t="s">
        <v>126</v>
      </c>
      <c r="BE152" s="163">
        <f t="shared" ref="BE152:BE159" si="24">IF(N152="základní",J152,0)</f>
        <v>0</v>
      </c>
      <c r="BF152" s="163">
        <f t="shared" ref="BF152:BF159" si="25">IF(N152="snížená",J152,0)</f>
        <v>0</v>
      </c>
      <c r="BG152" s="163">
        <f t="shared" ref="BG152:BG159" si="26">IF(N152="zákl. přenesená",J152,0)</f>
        <v>0</v>
      </c>
      <c r="BH152" s="163">
        <f t="shared" ref="BH152:BH159" si="27">IF(N152="sníž. přenesená",J152,0)</f>
        <v>0</v>
      </c>
      <c r="BI152" s="163">
        <f t="shared" ref="BI152:BI159" si="28">IF(N152="nulová",J152,0)</f>
        <v>0</v>
      </c>
      <c r="BJ152" s="17" t="s">
        <v>75</v>
      </c>
      <c r="BK152" s="163">
        <f t="shared" ref="BK152:BK159" si="29">ROUND(I152*H152,2)</f>
        <v>0</v>
      </c>
      <c r="BL152" s="17" t="s">
        <v>125</v>
      </c>
      <c r="BM152" s="162" t="s">
        <v>405</v>
      </c>
    </row>
    <row r="153" spans="1:65" s="2" customFormat="1" ht="55.5" customHeight="1">
      <c r="A153" s="34"/>
      <c r="B153" s="35"/>
      <c r="C153" s="151" t="s">
        <v>406</v>
      </c>
      <c r="D153" s="151" t="s">
        <v>120</v>
      </c>
      <c r="E153" s="152" t="s">
        <v>407</v>
      </c>
      <c r="F153" s="153" t="s">
        <v>408</v>
      </c>
      <c r="G153" s="154" t="s">
        <v>123</v>
      </c>
      <c r="H153" s="155">
        <v>1</v>
      </c>
      <c r="I153" s="156"/>
      <c r="J153" s="157">
        <f t="shared" si="20"/>
        <v>0</v>
      </c>
      <c r="K153" s="153" t="s">
        <v>124</v>
      </c>
      <c r="L153" s="39"/>
      <c r="M153" s="158" t="s">
        <v>19</v>
      </c>
      <c r="N153" s="159" t="s">
        <v>38</v>
      </c>
      <c r="O153" s="64"/>
      <c r="P153" s="160">
        <f t="shared" si="21"/>
        <v>0</v>
      </c>
      <c r="Q153" s="160">
        <v>0</v>
      </c>
      <c r="R153" s="160">
        <f t="shared" si="22"/>
        <v>0</v>
      </c>
      <c r="S153" s="160">
        <v>0</v>
      </c>
      <c r="T153" s="161">
        <f t="shared" si="23"/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62" t="s">
        <v>125</v>
      </c>
      <c r="AT153" s="162" t="s">
        <v>120</v>
      </c>
      <c r="AU153" s="162" t="s">
        <v>67</v>
      </c>
      <c r="AY153" s="17" t="s">
        <v>126</v>
      </c>
      <c r="BE153" s="163">
        <f t="shared" si="24"/>
        <v>0</v>
      </c>
      <c r="BF153" s="163">
        <f t="shared" si="25"/>
        <v>0</v>
      </c>
      <c r="BG153" s="163">
        <f t="shared" si="26"/>
        <v>0</v>
      </c>
      <c r="BH153" s="163">
        <f t="shared" si="27"/>
        <v>0</v>
      </c>
      <c r="BI153" s="163">
        <f t="shared" si="28"/>
        <v>0</v>
      </c>
      <c r="BJ153" s="17" t="s">
        <v>75</v>
      </c>
      <c r="BK153" s="163">
        <f t="shared" si="29"/>
        <v>0</v>
      </c>
      <c r="BL153" s="17" t="s">
        <v>125</v>
      </c>
      <c r="BM153" s="162" t="s">
        <v>409</v>
      </c>
    </row>
    <row r="154" spans="1:65" s="2" customFormat="1" ht="62.65" customHeight="1">
      <c r="A154" s="34"/>
      <c r="B154" s="35"/>
      <c r="C154" s="151" t="s">
        <v>410</v>
      </c>
      <c r="D154" s="151" t="s">
        <v>120</v>
      </c>
      <c r="E154" s="152" t="s">
        <v>411</v>
      </c>
      <c r="F154" s="153" t="s">
        <v>412</v>
      </c>
      <c r="G154" s="154" t="s">
        <v>123</v>
      </c>
      <c r="H154" s="155">
        <v>1</v>
      </c>
      <c r="I154" s="156"/>
      <c r="J154" s="157">
        <f t="shared" si="20"/>
        <v>0</v>
      </c>
      <c r="K154" s="153" t="s">
        <v>124</v>
      </c>
      <c r="L154" s="39"/>
      <c r="M154" s="158" t="s">
        <v>19</v>
      </c>
      <c r="N154" s="159" t="s">
        <v>38</v>
      </c>
      <c r="O154" s="64"/>
      <c r="P154" s="160">
        <f t="shared" si="21"/>
        <v>0</v>
      </c>
      <c r="Q154" s="160">
        <v>0</v>
      </c>
      <c r="R154" s="160">
        <f t="shared" si="22"/>
        <v>0</v>
      </c>
      <c r="S154" s="160">
        <v>0</v>
      </c>
      <c r="T154" s="161">
        <f t="shared" si="23"/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62" t="s">
        <v>125</v>
      </c>
      <c r="AT154" s="162" t="s">
        <v>120</v>
      </c>
      <c r="AU154" s="162" t="s">
        <v>67</v>
      </c>
      <c r="AY154" s="17" t="s">
        <v>126</v>
      </c>
      <c r="BE154" s="163">
        <f t="shared" si="24"/>
        <v>0</v>
      </c>
      <c r="BF154" s="163">
        <f t="shared" si="25"/>
        <v>0</v>
      </c>
      <c r="BG154" s="163">
        <f t="shared" si="26"/>
        <v>0</v>
      </c>
      <c r="BH154" s="163">
        <f t="shared" si="27"/>
        <v>0</v>
      </c>
      <c r="BI154" s="163">
        <f t="shared" si="28"/>
        <v>0</v>
      </c>
      <c r="BJ154" s="17" t="s">
        <v>75</v>
      </c>
      <c r="BK154" s="163">
        <f t="shared" si="29"/>
        <v>0</v>
      </c>
      <c r="BL154" s="17" t="s">
        <v>125</v>
      </c>
      <c r="BM154" s="162" t="s">
        <v>413</v>
      </c>
    </row>
    <row r="155" spans="1:65" s="2" customFormat="1" ht="37.9" customHeight="1">
      <c r="A155" s="34"/>
      <c r="B155" s="35"/>
      <c r="C155" s="151" t="s">
        <v>414</v>
      </c>
      <c r="D155" s="151" t="s">
        <v>120</v>
      </c>
      <c r="E155" s="152" t="s">
        <v>255</v>
      </c>
      <c r="F155" s="153" t="s">
        <v>256</v>
      </c>
      <c r="G155" s="154" t="s">
        <v>123</v>
      </c>
      <c r="H155" s="155">
        <v>50</v>
      </c>
      <c r="I155" s="156"/>
      <c r="J155" s="157">
        <f t="shared" si="20"/>
        <v>0</v>
      </c>
      <c r="K155" s="153" t="s">
        <v>124</v>
      </c>
      <c r="L155" s="39"/>
      <c r="M155" s="158" t="s">
        <v>19</v>
      </c>
      <c r="N155" s="159" t="s">
        <v>38</v>
      </c>
      <c r="O155" s="64"/>
      <c r="P155" s="160">
        <f t="shared" si="21"/>
        <v>0</v>
      </c>
      <c r="Q155" s="160">
        <v>0</v>
      </c>
      <c r="R155" s="160">
        <f t="shared" si="22"/>
        <v>0</v>
      </c>
      <c r="S155" s="160">
        <v>0</v>
      </c>
      <c r="T155" s="161">
        <f t="shared" si="23"/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62" t="s">
        <v>125</v>
      </c>
      <c r="AT155" s="162" t="s">
        <v>120</v>
      </c>
      <c r="AU155" s="162" t="s">
        <v>67</v>
      </c>
      <c r="AY155" s="17" t="s">
        <v>126</v>
      </c>
      <c r="BE155" s="163">
        <f t="shared" si="24"/>
        <v>0</v>
      </c>
      <c r="BF155" s="163">
        <f t="shared" si="25"/>
        <v>0</v>
      </c>
      <c r="BG155" s="163">
        <f t="shared" si="26"/>
        <v>0</v>
      </c>
      <c r="BH155" s="163">
        <f t="shared" si="27"/>
        <v>0</v>
      </c>
      <c r="BI155" s="163">
        <f t="shared" si="28"/>
        <v>0</v>
      </c>
      <c r="BJ155" s="17" t="s">
        <v>75</v>
      </c>
      <c r="BK155" s="163">
        <f t="shared" si="29"/>
        <v>0</v>
      </c>
      <c r="BL155" s="17" t="s">
        <v>125</v>
      </c>
      <c r="BM155" s="162" t="s">
        <v>415</v>
      </c>
    </row>
    <row r="156" spans="1:65" s="2" customFormat="1" ht="24.2" customHeight="1">
      <c r="A156" s="34"/>
      <c r="B156" s="35"/>
      <c r="C156" s="151" t="s">
        <v>416</v>
      </c>
      <c r="D156" s="151" t="s">
        <v>120</v>
      </c>
      <c r="E156" s="152" t="s">
        <v>267</v>
      </c>
      <c r="F156" s="153" t="s">
        <v>268</v>
      </c>
      <c r="G156" s="154" t="s">
        <v>123</v>
      </c>
      <c r="H156" s="155">
        <v>1</v>
      </c>
      <c r="I156" s="156"/>
      <c r="J156" s="157">
        <f t="shared" si="20"/>
        <v>0</v>
      </c>
      <c r="K156" s="153" t="s">
        <v>124</v>
      </c>
      <c r="L156" s="39"/>
      <c r="M156" s="158" t="s">
        <v>19</v>
      </c>
      <c r="N156" s="159" t="s">
        <v>38</v>
      </c>
      <c r="O156" s="64"/>
      <c r="P156" s="160">
        <f t="shared" si="21"/>
        <v>0</v>
      </c>
      <c r="Q156" s="160">
        <v>0</v>
      </c>
      <c r="R156" s="160">
        <f t="shared" si="22"/>
        <v>0</v>
      </c>
      <c r="S156" s="160">
        <v>0</v>
      </c>
      <c r="T156" s="161">
        <f t="shared" si="23"/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62" t="s">
        <v>125</v>
      </c>
      <c r="AT156" s="162" t="s">
        <v>120</v>
      </c>
      <c r="AU156" s="162" t="s">
        <v>67</v>
      </c>
      <c r="AY156" s="17" t="s">
        <v>126</v>
      </c>
      <c r="BE156" s="163">
        <f t="shared" si="24"/>
        <v>0</v>
      </c>
      <c r="BF156" s="163">
        <f t="shared" si="25"/>
        <v>0</v>
      </c>
      <c r="BG156" s="163">
        <f t="shared" si="26"/>
        <v>0</v>
      </c>
      <c r="BH156" s="163">
        <f t="shared" si="27"/>
        <v>0</v>
      </c>
      <c r="BI156" s="163">
        <f t="shared" si="28"/>
        <v>0</v>
      </c>
      <c r="BJ156" s="17" t="s">
        <v>75</v>
      </c>
      <c r="BK156" s="163">
        <f t="shared" si="29"/>
        <v>0</v>
      </c>
      <c r="BL156" s="17" t="s">
        <v>125</v>
      </c>
      <c r="BM156" s="162" t="s">
        <v>417</v>
      </c>
    </row>
    <row r="157" spans="1:65" s="2" customFormat="1" ht="24.2" customHeight="1">
      <c r="A157" s="34"/>
      <c r="B157" s="35"/>
      <c r="C157" s="151" t="s">
        <v>418</v>
      </c>
      <c r="D157" s="151" t="s">
        <v>120</v>
      </c>
      <c r="E157" s="152" t="s">
        <v>242</v>
      </c>
      <c r="F157" s="153" t="s">
        <v>243</v>
      </c>
      <c r="G157" s="154" t="s">
        <v>244</v>
      </c>
      <c r="H157" s="155">
        <v>32</v>
      </c>
      <c r="I157" s="156"/>
      <c r="J157" s="157">
        <f t="shared" si="20"/>
        <v>0</v>
      </c>
      <c r="K157" s="153" t="s">
        <v>124</v>
      </c>
      <c r="L157" s="39"/>
      <c r="M157" s="158" t="s">
        <v>19</v>
      </c>
      <c r="N157" s="159" t="s">
        <v>38</v>
      </c>
      <c r="O157" s="64"/>
      <c r="P157" s="160">
        <f t="shared" si="21"/>
        <v>0</v>
      </c>
      <c r="Q157" s="160">
        <v>0</v>
      </c>
      <c r="R157" s="160">
        <f t="shared" si="22"/>
        <v>0</v>
      </c>
      <c r="S157" s="160">
        <v>0</v>
      </c>
      <c r="T157" s="161">
        <f t="shared" si="23"/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62" t="s">
        <v>125</v>
      </c>
      <c r="AT157" s="162" t="s">
        <v>120</v>
      </c>
      <c r="AU157" s="162" t="s">
        <v>67</v>
      </c>
      <c r="AY157" s="17" t="s">
        <v>126</v>
      </c>
      <c r="BE157" s="163">
        <f t="shared" si="24"/>
        <v>0</v>
      </c>
      <c r="BF157" s="163">
        <f t="shared" si="25"/>
        <v>0</v>
      </c>
      <c r="BG157" s="163">
        <f t="shared" si="26"/>
        <v>0</v>
      </c>
      <c r="BH157" s="163">
        <f t="shared" si="27"/>
        <v>0</v>
      </c>
      <c r="BI157" s="163">
        <f t="shared" si="28"/>
        <v>0</v>
      </c>
      <c r="BJ157" s="17" t="s">
        <v>75</v>
      </c>
      <c r="BK157" s="163">
        <f t="shared" si="29"/>
        <v>0</v>
      </c>
      <c r="BL157" s="17" t="s">
        <v>125</v>
      </c>
      <c r="BM157" s="162" t="s">
        <v>419</v>
      </c>
    </row>
    <row r="158" spans="1:65" s="2" customFormat="1" ht="21.75" customHeight="1">
      <c r="A158" s="34"/>
      <c r="B158" s="35"/>
      <c r="C158" s="151" t="s">
        <v>420</v>
      </c>
      <c r="D158" s="151" t="s">
        <v>120</v>
      </c>
      <c r="E158" s="152" t="s">
        <v>247</v>
      </c>
      <c r="F158" s="153" t="s">
        <v>248</v>
      </c>
      <c r="G158" s="154" t="s">
        <v>244</v>
      </c>
      <c r="H158" s="155">
        <v>6</v>
      </c>
      <c r="I158" s="156"/>
      <c r="J158" s="157">
        <f t="shared" si="20"/>
        <v>0</v>
      </c>
      <c r="K158" s="153" t="s">
        <v>124</v>
      </c>
      <c r="L158" s="39"/>
      <c r="M158" s="158" t="s">
        <v>19</v>
      </c>
      <c r="N158" s="159" t="s">
        <v>38</v>
      </c>
      <c r="O158" s="64"/>
      <c r="P158" s="160">
        <f t="shared" si="21"/>
        <v>0</v>
      </c>
      <c r="Q158" s="160">
        <v>0</v>
      </c>
      <c r="R158" s="160">
        <f t="shared" si="22"/>
        <v>0</v>
      </c>
      <c r="S158" s="160">
        <v>0</v>
      </c>
      <c r="T158" s="161">
        <f t="shared" si="23"/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62" t="s">
        <v>125</v>
      </c>
      <c r="AT158" s="162" t="s">
        <v>120</v>
      </c>
      <c r="AU158" s="162" t="s">
        <v>67</v>
      </c>
      <c r="AY158" s="17" t="s">
        <v>126</v>
      </c>
      <c r="BE158" s="163">
        <f t="shared" si="24"/>
        <v>0</v>
      </c>
      <c r="BF158" s="163">
        <f t="shared" si="25"/>
        <v>0</v>
      </c>
      <c r="BG158" s="163">
        <f t="shared" si="26"/>
        <v>0</v>
      </c>
      <c r="BH158" s="163">
        <f t="shared" si="27"/>
        <v>0</v>
      </c>
      <c r="BI158" s="163">
        <f t="shared" si="28"/>
        <v>0</v>
      </c>
      <c r="BJ158" s="17" t="s">
        <v>75</v>
      </c>
      <c r="BK158" s="163">
        <f t="shared" si="29"/>
        <v>0</v>
      </c>
      <c r="BL158" s="17" t="s">
        <v>125</v>
      </c>
      <c r="BM158" s="162" t="s">
        <v>421</v>
      </c>
    </row>
    <row r="159" spans="1:65" s="2" customFormat="1" ht="24.2" customHeight="1">
      <c r="A159" s="34"/>
      <c r="B159" s="35"/>
      <c r="C159" s="151" t="s">
        <v>422</v>
      </c>
      <c r="D159" s="151" t="s">
        <v>120</v>
      </c>
      <c r="E159" s="152" t="s">
        <v>251</v>
      </c>
      <c r="F159" s="153" t="s">
        <v>252</v>
      </c>
      <c r="G159" s="154" t="s">
        <v>244</v>
      </c>
      <c r="H159" s="155">
        <v>4</v>
      </c>
      <c r="I159" s="156"/>
      <c r="J159" s="157">
        <f t="shared" si="20"/>
        <v>0</v>
      </c>
      <c r="K159" s="153" t="s">
        <v>124</v>
      </c>
      <c r="L159" s="39"/>
      <c r="M159" s="158" t="s">
        <v>19</v>
      </c>
      <c r="N159" s="159" t="s">
        <v>38</v>
      </c>
      <c r="O159" s="64"/>
      <c r="P159" s="160">
        <f t="shared" si="21"/>
        <v>0</v>
      </c>
      <c r="Q159" s="160">
        <v>0</v>
      </c>
      <c r="R159" s="160">
        <f t="shared" si="22"/>
        <v>0</v>
      </c>
      <c r="S159" s="160">
        <v>0</v>
      </c>
      <c r="T159" s="161">
        <f t="shared" si="23"/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62" t="s">
        <v>125</v>
      </c>
      <c r="AT159" s="162" t="s">
        <v>120</v>
      </c>
      <c r="AU159" s="162" t="s">
        <v>67</v>
      </c>
      <c r="AY159" s="17" t="s">
        <v>126</v>
      </c>
      <c r="BE159" s="163">
        <f t="shared" si="24"/>
        <v>0</v>
      </c>
      <c r="BF159" s="163">
        <f t="shared" si="25"/>
        <v>0</v>
      </c>
      <c r="BG159" s="163">
        <f t="shared" si="26"/>
        <v>0</v>
      </c>
      <c r="BH159" s="163">
        <f t="shared" si="27"/>
        <v>0</v>
      </c>
      <c r="BI159" s="163">
        <f t="shared" si="28"/>
        <v>0</v>
      </c>
      <c r="BJ159" s="17" t="s">
        <v>75</v>
      </c>
      <c r="BK159" s="163">
        <f t="shared" si="29"/>
        <v>0</v>
      </c>
      <c r="BL159" s="17" t="s">
        <v>125</v>
      </c>
      <c r="BM159" s="162" t="s">
        <v>423</v>
      </c>
    </row>
    <row r="160" spans="1:65" s="14" customFormat="1" ht="25.9" customHeight="1">
      <c r="B160" s="211"/>
      <c r="C160" s="212"/>
      <c r="D160" s="213" t="s">
        <v>66</v>
      </c>
      <c r="E160" s="214" t="s">
        <v>270</v>
      </c>
      <c r="F160" s="214" t="s">
        <v>271</v>
      </c>
      <c r="G160" s="212"/>
      <c r="H160" s="212"/>
      <c r="I160" s="215"/>
      <c r="J160" s="216">
        <f>BK160</f>
        <v>0</v>
      </c>
      <c r="K160" s="212"/>
      <c r="L160" s="217"/>
      <c r="M160" s="218"/>
      <c r="N160" s="219"/>
      <c r="O160" s="219"/>
      <c r="P160" s="220">
        <v>0</v>
      </c>
      <c r="Q160" s="219"/>
      <c r="R160" s="220">
        <v>0</v>
      </c>
      <c r="S160" s="219"/>
      <c r="T160" s="221">
        <v>0</v>
      </c>
      <c r="AR160" s="222" t="s">
        <v>141</v>
      </c>
      <c r="AT160" s="223" t="s">
        <v>66</v>
      </c>
      <c r="AU160" s="223" t="s">
        <v>67</v>
      </c>
      <c r="AY160" s="222" t="s">
        <v>126</v>
      </c>
      <c r="BK160" s="224">
        <v>0</v>
      </c>
    </row>
    <row r="161" spans="1:31" s="2" customFormat="1" ht="6.95" customHeight="1">
      <c r="A161" s="34"/>
      <c r="B161" s="47"/>
      <c r="C161" s="48"/>
      <c r="D161" s="48"/>
      <c r="E161" s="48"/>
      <c r="F161" s="48"/>
      <c r="G161" s="48"/>
      <c r="H161" s="48"/>
      <c r="I161" s="48"/>
      <c r="J161" s="48"/>
      <c r="K161" s="48"/>
      <c r="L161" s="39"/>
      <c r="M161" s="34"/>
      <c r="O161" s="34"/>
      <c r="P161" s="34"/>
      <c r="Q161" s="34"/>
      <c r="R161" s="34"/>
      <c r="S161" s="34"/>
      <c r="T161" s="34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</row>
  </sheetData>
  <sheetProtection algorithmName="SHA-512" hashValue="nSdRj0GBbS7YUx0rqkeQPXpYLdNRdAdcNHV0TWnvAzfbyTXHsk0kUkSJq/sjyKgoXHgvxA0DdWpMeplKuAQ1jg==" saltValue="PL1PSLCdtXTOtCV2uXzZWu10akZss3W+kbicJJcMtljWe718xSpZ1up3TtdsTfcMe/0YJTaadj9ZMvyzDJ/cfg==" spinCount="100000" sheet="1" objects="1" scenarios="1" formatColumns="0" formatRows="0" autoFilter="0"/>
  <autoFilter ref="C79:K160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4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19"/>
      <c r="M2" s="319"/>
      <c r="N2" s="319"/>
      <c r="O2" s="319"/>
      <c r="P2" s="319"/>
      <c r="Q2" s="319"/>
      <c r="R2" s="319"/>
      <c r="S2" s="319"/>
      <c r="T2" s="319"/>
      <c r="U2" s="319"/>
      <c r="V2" s="319"/>
      <c r="AT2" s="17" t="s">
        <v>86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77</v>
      </c>
    </row>
    <row r="4" spans="1:46" s="1" customFormat="1" ht="24.95" customHeight="1">
      <c r="B4" s="20"/>
      <c r="D4" s="103" t="s">
        <v>99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62" t="str">
        <f>'Rekapitulace stavby'!K6</f>
        <v>Oprava osvětlení na trati Přerov - Nedakonice</v>
      </c>
      <c r="F7" s="363"/>
      <c r="G7" s="363"/>
      <c r="H7" s="363"/>
      <c r="L7" s="20"/>
    </row>
    <row r="8" spans="1:46" s="2" customFormat="1" ht="12" customHeight="1">
      <c r="A8" s="34"/>
      <c r="B8" s="39"/>
      <c r="C8" s="34"/>
      <c r="D8" s="105" t="s">
        <v>100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64" t="s">
        <v>424</v>
      </c>
      <c r="F9" s="365"/>
      <c r="G9" s="365"/>
      <c r="H9" s="365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>
        <f>'Rekapitulace stavby'!AN8</f>
        <v>0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24</v>
      </c>
      <c r="E14" s="34"/>
      <c r="F14" s="34"/>
      <c r="G14" s="34"/>
      <c r="H14" s="34"/>
      <c r="I14" s="105" t="s">
        <v>25</v>
      </c>
      <c r="J14" s="107" t="s">
        <v>19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22</v>
      </c>
      <c r="F15" s="34"/>
      <c r="G15" s="34"/>
      <c r="H15" s="34"/>
      <c r="I15" s="105" t="s">
        <v>26</v>
      </c>
      <c r="J15" s="107" t="s">
        <v>19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27</v>
      </c>
      <c r="E17" s="34"/>
      <c r="F17" s="34"/>
      <c r="G17" s="34"/>
      <c r="H17" s="34"/>
      <c r="I17" s="105" t="s">
        <v>25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66" t="str">
        <f>'Rekapitulace stavby'!E14</f>
        <v>Vyplň údaj</v>
      </c>
      <c r="F18" s="367"/>
      <c r="G18" s="367"/>
      <c r="H18" s="367"/>
      <c r="I18" s="105" t="s">
        <v>26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29</v>
      </c>
      <c r="E20" s="34"/>
      <c r="F20" s="34"/>
      <c r="G20" s="34"/>
      <c r="H20" s="34"/>
      <c r="I20" s="105" t="s">
        <v>25</v>
      </c>
      <c r="J20" s="107" t="s">
        <v>19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">
        <v>22</v>
      </c>
      <c r="F21" s="34"/>
      <c r="G21" s="34"/>
      <c r="H21" s="34"/>
      <c r="I21" s="105" t="s">
        <v>26</v>
      </c>
      <c r="J21" s="107" t="s">
        <v>19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30</v>
      </c>
      <c r="E23" s="34"/>
      <c r="F23" s="34"/>
      <c r="G23" s="34"/>
      <c r="H23" s="34"/>
      <c r="I23" s="105" t="s">
        <v>25</v>
      </c>
      <c r="J23" s="107" t="s">
        <v>19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">
        <v>22</v>
      </c>
      <c r="F24" s="34"/>
      <c r="G24" s="34"/>
      <c r="H24" s="34"/>
      <c r="I24" s="105" t="s">
        <v>26</v>
      </c>
      <c r="J24" s="107" t="s">
        <v>19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31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68" t="s">
        <v>19</v>
      </c>
      <c r="F27" s="368"/>
      <c r="G27" s="368"/>
      <c r="H27" s="368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33</v>
      </c>
      <c r="E30" s="34"/>
      <c r="F30" s="34"/>
      <c r="G30" s="34"/>
      <c r="H30" s="34"/>
      <c r="I30" s="34"/>
      <c r="J30" s="114">
        <f>ROUND(J79,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35</v>
      </c>
      <c r="G32" s="34"/>
      <c r="H32" s="34"/>
      <c r="I32" s="115" t="s">
        <v>34</v>
      </c>
      <c r="J32" s="115" t="s">
        <v>36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37</v>
      </c>
      <c r="E33" s="105" t="s">
        <v>38</v>
      </c>
      <c r="F33" s="117">
        <f>ROUND((SUM(BE79:BE123)),  2)</f>
        <v>0</v>
      </c>
      <c r="G33" s="34"/>
      <c r="H33" s="34"/>
      <c r="I33" s="118">
        <v>0.21</v>
      </c>
      <c r="J33" s="117">
        <f>ROUND(((SUM(BE79:BE123))*I33),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39</v>
      </c>
      <c r="F34" s="117">
        <f>ROUND((SUM(BF79:BF123)),  2)</f>
        <v>0</v>
      </c>
      <c r="G34" s="34"/>
      <c r="H34" s="34"/>
      <c r="I34" s="118">
        <v>0.15</v>
      </c>
      <c r="J34" s="117">
        <f>ROUND(((SUM(BF79:BF123))*I34),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40</v>
      </c>
      <c r="F35" s="117">
        <f>ROUND((SUM(BG79:BG123)),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41</v>
      </c>
      <c r="F36" s="117">
        <f>ROUND((SUM(BH79:BH123)),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42</v>
      </c>
      <c r="F37" s="117">
        <f>ROUND((SUM(BI79:BI123)),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43</v>
      </c>
      <c r="E39" s="121"/>
      <c r="F39" s="121"/>
      <c r="G39" s="122" t="s">
        <v>44</v>
      </c>
      <c r="H39" s="123" t="s">
        <v>45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102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60" t="str">
        <f>E7</f>
        <v>Oprava osvětlení na trati Přerov - Nedakonice</v>
      </c>
      <c r="F48" s="361"/>
      <c r="G48" s="361"/>
      <c r="H48" s="361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100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48" t="str">
        <f>E9</f>
        <v>SO03.1 - Oprava osvětlení ostrovního nástupiště ŽST Huštěnovice</v>
      </c>
      <c r="F50" s="359"/>
      <c r="G50" s="359"/>
      <c r="H50" s="359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29" t="s">
        <v>23</v>
      </c>
      <c r="J52" s="59">
        <f>IF(J12="","",J12)</f>
        <v>0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24</v>
      </c>
      <c r="D54" s="36"/>
      <c r="E54" s="36"/>
      <c r="F54" s="27" t="str">
        <f>E15</f>
        <v xml:space="preserve"> </v>
      </c>
      <c r="G54" s="36"/>
      <c r="H54" s="36"/>
      <c r="I54" s="29" t="s">
        <v>29</v>
      </c>
      <c r="J54" s="32" t="str">
        <f>E21</f>
        <v xml:space="preserve"> 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27</v>
      </c>
      <c r="D55" s="36"/>
      <c r="E55" s="36"/>
      <c r="F55" s="27" t="str">
        <f>IF(E18="","",E18)</f>
        <v>Vyplň údaj</v>
      </c>
      <c r="G55" s="36"/>
      <c r="H55" s="36"/>
      <c r="I55" s="29" t="s">
        <v>30</v>
      </c>
      <c r="J55" s="32" t="str">
        <f>E24</f>
        <v xml:space="preserve"> 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103</v>
      </c>
      <c r="D57" s="131"/>
      <c r="E57" s="131"/>
      <c r="F57" s="131"/>
      <c r="G57" s="131"/>
      <c r="H57" s="131"/>
      <c r="I57" s="131"/>
      <c r="J57" s="132" t="s">
        <v>104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65</v>
      </c>
      <c r="D59" s="36"/>
      <c r="E59" s="36"/>
      <c r="F59" s="36"/>
      <c r="G59" s="36"/>
      <c r="H59" s="36"/>
      <c r="I59" s="36"/>
      <c r="J59" s="77">
        <f>J79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105</v>
      </c>
    </row>
    <row r="60" spans="1:47" s="2" customFormat="1" ht="21.75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06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6.95" customHeight="1">
      <c r="A61" s="34"/>
      <c r="B61" s="47"/>
      <c r="C61" s="48"/>
      <c r="D61" s="48"/>
      <c r="E61" s="48"/>
      <c r="F61" s="48"/>
      <c r="G61" s="48"/>
      <c r="H61" s="48"/>
      <c r="I61" s="48"/>
      <c r="J61" s="48"/>
      <c r="K61" s="48"/>
      <c r="L61" s="10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5" spans="1:65" s="2" customFormat="1" ht="6.95" customHeight="1">
      <c r="A65" s="34"/>
      <c r="B65" s="49"/>
      <c r="C65" s="50"/>
      <c r="D65" s="50"/>
      <c r="E65" s="50"/>
      <c r="F65" s="50"/>
      <c r="G65" s="50"/>
      <c r="H65" s="50"/>
      <c r="I65" s="50"/>
      <c r="J65" s="50"/>
      <c r="K65" s="50"/>
      <c r="L65" s="10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65" s="2" customFormat="1" ht="24.95" customHeight="1">
      <c r="A66" s="34"/>
      <c r="B66" s="35"/>
      <c r="C66" s="23" t="s">
        <v>107</v>
      </c>
      <c r="D66" s="36"/>
      <c r="E66" s="36"/>
      <c r="F66" s="36"/>
      <c r="G66" s="36"/>
      <c r="H66" s="36"/>
      <c r="I66" s="36"/>
      <c r="J66" s="36"/>
      <c r="K66" s="36"/>
      <c r="L66" s="106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pans="1:65" s="2" customFormat="1" ht="6.95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0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65" s="2" customFormat="1" ht="12" customHeight="1">
      <c r="A68" s="34"/>
      <c r="B68" s="35"/>
      <c r="C68" s="29" t="s">
        <v>16</v>
      </c>
      <c r="D68" s="36"/>
      <c r="E68" s="36"/>
      <c r="F68" s="36"/>
      <c r="G68" s="36"/>
      <c r="H68" s="36"/>
      <c r="I68" s="36"/>
      <c r="J68" s="36"/>
      <c r="K68" s="36"/>
      <c r="L68" s="10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65" s="2" customFormat="1" ht="16.5" customHeight="1">
      <c r="A69" s="34"/>
      <c r="B69" s="35"/>
      <c r="C69" s="36"/>
      <c r="D69" s="36"/>
      <c r="E69" s="360" t="str">
        <f>E7</f>
        <v>Oprava osvětlení na trati Přerov - Nedakonice</v>
      </c>
      <c r="F69" s="361"/>
      <c r="G69" s="361"/>
      <c r="H69" s="361"/>
      <c r="I69" s="36"/>
      <c r="J69" s="36"/>
      <c r="K69" s="36"/>
      <c r="L69" s="10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65" s="2" customFormat="1" ht="12" customHeight="1">
      <c r="A70" s="34"/>
      <c r="B70" s="35"/>
      <c r="C70" s="29" t="s">
        <v>100</v>
      </c>
      <c r="D70" s="36"/>
      <c r="E70" s="36"/>
      <c r="F70" s="36"/>
      <c r="G70" s="36"/>
      <c r="H70" s="36"/>
      <c r="I70" s="36"/>
      <c r="J70" s="36"/>
      <c r="K70" s="36"/>
      <c r="L70" s="10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65" s="2" customFormat="1" ht="16.5" customHeight="1">
      <c r="A71" s="34"/>
      <c r="B71" s="35"/>
      <c r="C71" s="36"/>
      <c r="D71" s="36"/>
      <c r="E71" s="348" t="str">
        <f>E9</f>
        <v>SO03.1 - Oprava osvětlení ostrovního nástupiště ŽST Huštěnovice</v>
      </c>
      <c r="F71" s="359"/>
      <c r="G71" s="359"/>
      <c r="H71" s="359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65" s="2" customFormat="1" ht="6.95" customHeight="1">
      <c r="A72" s="34"/>
      <c r="B72" s="35"/>
      <c r="C72" s="36"/>
      <c r="D72" s="36"/>
      <c r="E72" s="36"/>
      <c r="F72" s="36"/>
      <c r="G72" s="36"/>
      <c r="H72" s="36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65" s="2" customFormat="1" ht="12" customHeight="1">
      <c r="A73" s="34"/>
      <c r="B73" s="35"/>
      <c r="C73" s="29" t="s">
        <v>21</v>
      </c>
      <c r="D73" s="36"/>
      <c r="E73" s="36"/>
      <c r="F73" s="27" t="str">
        <f>F12</f>
        <v xml:space="preserve"> </v>
      </c>
      <c r="G73" s="36"/>
      <c r="H73" s="36"/>
      <c r="I73" s="29" t="s">
        <v>23</v>
      </c>
      <c r="J73" s="59">
        <f>IF(J12="","",J12)</f>
        <v>0</v>
      </c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65" s="2" customFormat="1" ht="6.95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65" s="2" customFormat="1" ht="15.2" customHeight="1">
      <c r="A75" s="34"/>
      <c r="B75" s="35"/>
      <c r="C75" s="29" t="s">
        <v>24</v>
      </c>
      <c r="D75" s="36"/>
      <c r="E75" s="36"/>
      <c r="F75" s="27" t="str">
        <f>E15</f>
        <v xml:space="preserve"> </v>
      </c>
      <c r="G75" s="36"/>
      <c r="H75" s="36"/>
      <c r="I75" s="29" t="s">
        <v>29</v>
      </c>
      <c r="J75" s="32" t="str">
        <f>E21</f>
        <v xml:space="preserve"> </v>
      </c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65" s="2" customFormat="1" ht="15.2" customHeight="1">
      <c r="A76" s="34"/>
      <c r="B76" s="35"/>
      <c r="C76" s="29" t="s">
        <v>27</v>
      </c>
      <c r="D76" s="36"/>
      <c r="E76" s="36"/>
      <c r="F76" s="27" t="str">
        <f>IF(E18="","",E18)</f>
        <v>Vyplň údaj</v>
      </c>
      <c r="G76" s="36"/>
      <c r="H76" s="36"/>
      <c r="I76" s="29" t="s">
        <v>30</v>
      </c>
      <c r="J76" s="32" t="str">
        <f>E24</f>
        <v xml:space="preserve"> </v>
      </c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65" s="2" customFormat="1" ht="10.35" customHeight="1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65" s="10" customFormat="1" ht="29.25" customHeight="1">
      <c r="A78" s="140"/>
      <c r="B78" s="141"/>
      <c r="C78" s="142" t="s">
        <v>108</v>
      </c>
      <c r="D78" s="143" t="s">
        <v>52</v>
      </c>
      <c r="E78" s="143" t="s">
        <v>48</v>
      </c>
      <c r="F78" s="143" t="s">
        <v>49</v>
      </c>
      <c r="G78" s="143" t="s">
        <v>109</v>
      </c>
      <c r="H78" s="143" t="s">
        <v>110</v>
      </c>
      <c r="I78" s="143" t="s">
        <v>111</v>
      </c>
      <c r="J78" s="143" t="s">
        <v>104</v>
      </c>
      <c r="K78" s="144" t="s">
        <v>112</v>
      </c>
      <c r="L78" s="145"/>
      <c r="M78" s="68" t="s">
        <v>19</v>
      </c>
      <c r="N78" s="69" t="s">
        <v>37</v>
      </c>
      <c r="O78" s="69" t="s">
        <v>113</v>
      </c>
      <c r="P78" s="69" t="s">
        <v>114</v>
      </c>
      <c r="Q78" s="69" t="s">
        <v>115</v>
      </c>
      <c r="R78" s="69" t="s">
        <v>116</v>
      </c>
      <c r="S78" s="69" t="s">
        <v>117</v>
      </c>
      <c r="T78" s="70" t="s">
        <v>118</v>
      </c>
      <c r="U78" s="140"/>
      <c r="V78" s="140"/>
      <c r="W78" s="140"/>
      <c r="X78" s="140"/>
      <c r="Y78" s="140"/>
      <c r="Z78" s="140"/>
      <c r="AA78" s="140"/>
      <c r="AB78" s="140"/>
      <c r="AC78" s="140"/>
      <c r="AD78" s="140"/>
      <c r="AE78" s="140"/>
    </row>
    <row r="79" spans="1:65" s="2" customFormat="1" ht="22.9" customHeight="1">
      <c r="A79" s="34"/>
      <c r="B79" s="35"/>
      <c r="C79" s="75" t="s">
        <v>119</v>
      </c>
      <c r="D79" s="36"/>
      <c r="E79" s="36"/>
      <c r="F79" s="36"/>
      <c r="G79" s="36"/>
      <c r="H79" s="36"/>
      <c r="I79" s="36"/>
      <c r="J79" s="146">
        <f>BK79</f>
        <v>0</v>
      </c>
      <c r="K79" s="36"/>
      <c r="L79" s="39"/>
      <c r="M79" s="71"/>
      <c r="N79" s="147"/>
      <c r="O79" s="72"/>
      <c r="P79" s="148">
        <f>SUM(P80:P123)</f>
        <v>0</v>
      </c>
      <c r="Q79" s="72"/>
      <c r="R79" s="148">
        <f>SUM(R80:R123)</f>
        <v>0</v>
      </c>
      <c r="S79" s="72"/>
      <c r="T79" s="149">
        <f>SUM(T80:T123)</f>
        <v>0</v>
      </c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T79" s="17" t="s">
        <v>66</v>
      </c>
      <c r="AU79" s="17" t="s">
        <v>105</v>
      </c>
      <c r="BK79" s="150">
        <f>SUM(BK80:BK123)</f>
        <v>0</v>
      </c>
    </row>
    <row r="80" spans="1:65" s="2" customFormat="1" ht="24.2" customHeight="1">
      <c r="A80" s="34"/>
      <c r="B80" s="35"/>
      <c r="C80" s="151" t="s">
        <v>75</v>
      </c>
      <c r="D80" s="151" t="s">
        <v>120</v>
      </c>
      <c r="E80" s="152" t="s">
        <v>121</v>
      </c>
      <c r="F80" s="153" t="s">
        <v>122</v>
      </c>
      <c r="G80" s="154" t="s">
        <v>123</v>
      </c>
      <c r="H80" s="155">
        <v>1</v>
      </c>
      <c r="I80" s="156"/>
      <c r="J80" s="157">
        <f>ROUND(I80*H80,2)</f>
        <v>0</v>
      </c>
      <c r="K80" s="153" t="s">
        <v>124</v>
      </c>
      <c r="L80" s="39"/>
      <c r="M80" s="158" t="s">
        <v>19</v>
      </c>
      <c r="N80" s="159" t="s">
        <v>38</v>
      </c>
      <c r="O80" s="64"/>
      <c r="P80" s="160">
        <f>O80*H80</f>
        <v>0</v>
      </c>
      <c r="Q80" s="160">
        <v>0</v>
      </c>
      <c r="R80" s="160">
        <f>Q80*H80</f>
        <v>0</v>
      </c>
      <c r="S80" s="160">
        <v>0</v>
      </c>
      <c r="T80" s="161">
        <f>S80*H80</f>
        <v>0</v>
      </c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R80" s="162" t="s">
        <v>125</v>
      </c>
      <c r="AT80" s="162" t="s">
        <v>120</v>
      </c>
      <c r="AU80" s="162" t="s">
        <v>67</v>
      </c>
      <c r="AY80" s="17" t="s">
        <v>126</v>
      </c>
      <c r="BE80" s="163">
        <f>IF(N80="základní",J80,0)</f>
        <v>0</v>
      </c>
      <c r="BF80" s="163">
        <f>IF(N80="snížená",J80,0)</f>
        <v>0</v>
      </c>
      <c r="BG80" s="163">
        <f>IF(N80="zákl. přenesená",J80,0)</f>
        <v>0</v>
      </c>
      <c r="BH80" s="163">
        <f>IF(N80="sníž. přenesená",J80,0)</f>
        <v>0</v>
      </c>
      <c r="BI80" s="163">
        <f>IF(N80="nulová",J80,0)</f>
        <v>0</v>
      </c>
      <c r="BJ80" s="17" t="s">
        <v>75</v>
      </c>
      <c r="BK80" s="163">
        <f>ROUND(I80*H80,2)</f>
        <v>0</v>
      </c>
      <c r="BL80" s="17" t="s">
        <v>125</v>
      </c>
      <c r="BM80" s="162" t="s">
        <v>425</v>
      </c>
    </row>
    <row r="81" spans="1:65" s="2" customFormat="1" ht="16.5" customHeight="1">
      <c r="A81" s="34"/>
      <c r="B81" s="35"/>
      <c r="C81" s="151" t="s">
        <v>77</v>
      </c>
      <c r="D81" s="151" t="s">
        <v>120</v>
      </c>
      <c r="E81" s="152" t="s">
        <v>128</v>
      </c>
      <c r="F81" s="153" t="s">
        <v>129</v>
      </c>
      <c r="G81" s="154" t="s">
        <v>130</v>
      </c>
      <c r="H81" s="155">
        <v>228.75</v>
      </c>
      <c r="I81" s="156"/>
      <c r="J81" s="157">
        <f>ROUND(I81*H81,2)</f>
        <v>0</v>
      </c>
      <c r="K81" s="153" t="s">
        <v>124</v>
      </c>
      <c r="L81" s="39"/>
      <c r="M81" s="158" t="s">
        <v>19</v>
      </c>
      <c r="N81" s="159" t="s">
        <v>38</v>
      </c>
      <c r="O81" s="64"/>
      <c r="P81" s="160">
        <f>O81*H81</f>
        <v>0</v>
      </c>
      <c r="Q81" s="160">
        <v>0</v>
      </c>
      <c r="R81" s="160">
        <f>Q81*H81</f>
        <v>0</v>
      </c>
      <c r="S81" s="160">
        <v>0</v>
      </c>
      <c r="T81" s="161">
        <f>S81*H81</f>
        <v>0</v>
      </c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R81" s="162" t="s">
        <v>125</v>
      </c>
      <c r="AT81" s="162" t="s">
        <v>120</v>
      </c>
      <c r="AU81" s="162" t="s">
        <v>67</v>
      </c>
      <c r="AY81" s="17" t="s">
        <v>126</v>
      </c>
      <c r="BE81" s="163">
        <f>IF(N81="základní",J81,0)</f>
        <v>0</v>
      </c>
      <c r="BF81" s="163">
        <f>IF(N81="snížená",J81,0)</f>
        <v>0</v>
      </c>
      <c r="BG81" s="163">
        <f>IF(N81="zákl. přenesená",J81,0)</f>
        <v>0</v>
      </c>
      <c r="BH81" s="163">
        <f>IF(N81="sníž. přenesená",J81,0)</f>
        <v>0</v>
      </c>
      <c r="BI81" s="163">
        <f>IF(N81="nulová",J81,0)</f>
        <v>0</v>
      </c>
      <c r="BJ81" s="17" t="s">
        <v>75</v>
      </c>
      <c r="BK81" s="163">
        <f>ROUND(I81*H81,2)</f>
        <v>0</v>
      </c>
      <c r="BL81" s="17" t="s">
        <v>125</v>
      </c>
      <c r="BM81" s="162" t="s">
        <v>426</v>
      </c>
    </row>
    <row r="82" spans="1:65" s="11" customFormat="1">
      <c r="B82" s="164"/>
      <c r="C82" s="165"/>
      <c r="D82" s="166" t="s">
        <v>132</v>
      </c>
      <c r="E82" s="167" t="s">
        <v>19</v>
      </c>
      <c r="F82" s="168" t="s">
        <v>427</v>
      </c>
      <c r="G82" s="165"/>
      <c r="H82" s="169">
        <v>228.75</v>
      </c>
      <c r="I82" s="170"/>
      <c r="J82" s="165"/>
      <c r="K82" s="165"/>
      <c r="L82" s="171"/>
      <c r="M82" s="172"/>
      <c r="N82" s="173"/>
      <c r="O82" s="173"/>
      <c r="P82" s="173"/>
      <c r="Q82" s="173"/>
      <c r="R82" s="173"/>
      <c r="S82" s="173"/>
      <c r="T82" s="174"/>
      <c r="AT82" s="175" t="s">
        <v>132</v>
      </c>
      <c r="AU82" s="175" t="s">
        <v>67</v>
      </c>
      <c r="AV82" s="11" t="s">
        <v>77</v>
      </c>
      <c r="AW82" s="11" t="s">
        <v>134</v>
      </c>
      <c r="AX82" s="11" t="s">
        <v>75</v>
      </c>
      <c r="AY82" s="175" t="s">
        <v>126</v>
      </c>
    </row>
    <row r="83" spans="1:65" s="2" customFormat="1" ht="16.5" customHeight="1">
      <c r="A83" s="34"/>
      <c r="B83" s="35"/>
      <c r="C83" s="151" t="s">
        <v>135</v>
      </c>
      <c r="D83" s="151" t="s">
        <v>120</v>
      </c>
      <c r="E83" s="152" t="s">
        <v>136</v>
      </c>
      <c r="F83" s="153" t="s">
        <v>137</v>
      </c>
      <c r="G83" s="154" t="s">
        <v>138</v>
      </c>
      <c r="H83" s="155">
        <v>60</v>
      </c>
      <c r="I83" s="156"/>
      <c r="J83" s="157">
        <f>ROUND(I83*H83,2)</f>
        <v>0</v>
      </c>
      <c r="K83" s="153" t="s">
        <v>124</v>
      </c>
      <c r="L83" s="39"/>
      <c r="M83" s="158" t="s">
        <v>19</v>
      </c>
      <c r="N83" s="159" t="s">
        <v>38</v>
      </c>
      <c r="O83" s="64"/>
      <c r="P83" s="160">
        <f>O83*H83</f>
        <v>0</v>
      </c>
      <c r="Q83" s="160">
        <v>0</v>
      </c>
      <c r="R83" s="160">
        <f>Q83*H83</f>
        <v>0</v>
      </c>
      <c r="S83" s="160">
        <v>0</v>
      </c>
      <c r="T83" s="161">
        <f>S83*H83</f>
        <v>0</v>
      </c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R83" s="162" t="s">
        <v>125</v>
      </c>
      <c r="AT83" s="162" t="s">
        <v>120</v>
      </c>
      <c r="AU83" s="162" t="s">
        <v>67</v>
      </c>
      <c r="AY83" s="17" t="s">
        <v>126</v>
      </c>
      <c r="BE83" s="163">
        <f>IF(N83="základní",J83,0)</f>
        <v>0</v>
      </c>
      <c r="BF83" s="163">
        <f>IF(N83="snížená",J83,0)</f>
        <v>0</v>
      </c>
      <c r="BG83" s="163">
        <f>IF(N83="zákl. přenesená",J83,0)</f>
        <v>0</v>
      </c>
      <c r="BH83" s="163">
        <f>IF(N83="sníž. přenesená",J83,0)</f>
        <v>0</v>
      </c>
      <c r="BI83" s="163">
        <f>IF(N83="nulová",J83,0)</f>
        <v>0</v>
      </c>
      <c r="BJ83" s="17" t="s">
        <v>75</v>
      </c>
      <c r="BK83" s="163">
        <f>ROUND(I83*H83,2)</f>
        <v>0</v>
      </c>
      <c r="BL83" s="17" t="s">
        <v>125</v>
      </c>
      <c r="BM83" s="162" t="s">
        <v>428</v>
      </c>
    </row>
    <row r="84" spans="1:65" s="11" customFormat="1">
      <c r="B84" s="164"/>
      <c r="C84" s="165"/>
      <c r="D84" s="166" t="s">
        <v>132</v>
      </c>
      <c r="E84" s="167" t="s">
        <v>19</v>
      </c>
      <c r="F84" s="168" t="s">
        <v>429</v>
      </c>
      <c r="G84" s="165"/>
      <c r="H84" s="169">
        <v>60</v>
      </c>
      <c r="I84" s="170"/>
      <c r="J84" s="165"/>
      <c r="K84" s="165"/>
      <c r="L84" s="171"/>
      <c r="M84" s="172"/>
      <c r="N84" s="173"/>
      <c r="O84" s="173"/>
      <c r="P84" s="173"/>
      <c r="Q84" s="173"/>
      <c r="R84" s="173"/>
      <c r="S84" s="173"/>
      <c r="T84" s="174"/>
      <c r="AT84" s="175" t="s">
        <v>132</v>
      </c>
      <c r="AU84" s="175" t="s">
        <v>67</v>
      </c>
      <c r="AV84" s="11" t="s">
        <v>77</v>
      </c>
      <c r="AW84" s="11" t="s">
        <v>134</v>
      </c>
      <c r="AX84" s="11" t="s">
        <v>75</v>
      </c>
      <c r="AY84" s="175" t="s">
        <v>126</v>
      </c>
    </row>
    <row r="85" spans="1:65" s="2" customFormat="1" ht="21.75" customHeight="1">
      <c r="A85" s="34"/>
      <c r="B85" s="35"/>
      <c r="C85" s="151" t="s">
        <v>141</v>
      </c>
      <c r="D85" s="151" t="s">
        <v>120</v>
      </c>
      <c r="E85" s="152" t="s">
        <v>142</v>
      </c>
      <c r="F85" s="153" t="s">
        <v>143</v>
      </c>
      <c r="G85" s="154" t="s">
        <v>138</v>
      </c>
      <c r="H85" s="155">
        <v>120</v>
      </c>
      <c r="I85" s="156"/>
      <c r="J85" s="157">
        <f>ROUND(I85*H85,2)</f>
        <v>0</v>
      </c>
      <c r="K85" s="153" t="s">
        <v>124</v>
      </c>
      <c r="L85" s="39"/>
      <c r="M85" s="158" t="s">
        <v>19</v>
      </c>
      <c r="N85" s="159" t="s">
        <v>38</v>
      </c>
      <c r="O85" s="64"/>
      <c r="P85" s="160">
        <f>O85*H85</f>
        <v>0</v>
      </c>
      <c r="Q85" s="160">
        <v>0</v>
      </c>
      <c r="R85" s="160">
        <f>Q85*H85</f>
        <v>0</v>
      </c>
      <c r="S85" s="160">
        <v>0</v>
      </c>
      <c r="T85" s="161">
        <f>S85*H85</f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R85" s="162" t="s">
        <v>125</v>
      </c>
      <c r="AT85" s="162" t="s">
        <v>120</v>
      </c>
      <c r="AU85" s="162" t="s">
        <v>67</v>
      </c>
      <c r="AY85" s="17" t="s">
        <v>126</v>
      </c>
      <c r="BE85" s="163">
        <f>IF(N85="základní",J85,0)</f>
        <v>0</v>
      </c>
      <c r="BF85" s="163">
        <f>IF(N85="snížená",J85,0)</f>
        <v>0</v>
      </c>
      <c r="BG85" s="163">
        <f>IF(N85="zákl. přenesená",J85,0)</f>
        <v>0</v>
      </c>
      <c r="BH85" s="163">
        <f>IF(N85="sníž. přenesená",J85,0)</f>
        <v>0</v>
      </c>
      <c r="BI85" s="163">
        <f>IF(N85="nulová",J85,0)</f>
        <v>0</v>
      </c>
      <c r="BJ85" s="17" t="s">
        <v>75</v>
      </c>
      <c r="BK85" s="163">
        <f>ROUND(I85*H85,2)</f>
        <v>0</v>
      </c>
      <c r="BL85" s="17" t="s">
        <v>125</v>
      </c>
      <c r="BM85" s="162" t="s">
        <v>430</v>
      </c>
    </row>
    <row r="86" spans="1:65" s="11" customFormat="1">
      <c r="B86" s="164"/>
      <c r="C86" s="165"/>
      <c r="D86" s="166" t="s">
        <v>132</v>
      </c>
      <c r="E86" s="167" t="s">
        <v>19</v>
      </c>
      <c r="F86" s="168" t="s">
        <v>431</v>
      </c>
      <c r="G86" s="165"/>
      <c r="H86" s="169">
        <v>60</v>
      </c>
      <c r="I86" s="170"/>
      <c r="J86" s="165"/>
      <c r="K86" s="165"/>
      <c r="L86" s="171"/>
      <c r="M86" s="172"/>
      <c r="N86" s="173"/>
      <c r="O86" s="173"/>
      <c r="P86" s="173"/>
      <c r="Q86" s="173"/>
      <c r="R86" s="173"/>
      <c r="S86" s="173"/>
      <c r="T86" s="174"/>
      <c r="AT86" s="175" t="s">
        <v>132</v>
      </c>
      <c r="AU86" s="175" t="s">
        <v>67</v>
      </c>
      <c r="AV86" s="11" t="s">
        <v>77</v>
      </c>
      <c r="AW86" s="11" t="s">
        <v>134</v>
      </c>
      <c r="AX86" s="11" t="s">
        <v>67</v>
      </c>
      <c r="AY86" s="175" t="s">
        <v>126</v>
      </c>
    </row>
    <row r="87" spans="1:65" s="11" customFormat="1">
      <c r="B87" s="164"/>
      <c r="C87" s="165"/>
      <c r="D87" s="166" t="s">
        <v>132</v>
      </c>
      <c r="E87" s="167" t="s">
        <v>19</v>
      </c>
      <c r="F87" s="168" t="s">
        <v>429</v>
      </c>
      <c r="G87" s="165"/>
      <c r="H87" s="169">
        <v>60</v>
      </c>
      <c r="I87" s="170"/>
      <c r="J87" s="165"/>
      <c r="K87" s="165"/>
      <c r="L87" s="171"/>
      <c r="M87" s="172"/>
      <c r="N87" s="173"/>
      <c r="O87" s="173"/>
      <c r="P87" s="173"/>
      <c r="Q87" s="173"/>
      <c r="R87" s="173"/>
      <c r="S87" s="173"/>
      <c r="T87" s="174"/>
      <c r="AT87" s="175" t="s">
        <v>132</v>
      </c>
      <c r="AU87" s="175" t="s">
        <v>67</v>
      </c>
      <c r="AV87" s="11" t="s">
        <v>77</v>
      </c>
      <c r="AW87" s="11" t="s">
        <v>134</v>
      </c>
      <c r="AX87" s="11" t="s">
        <v>67</v>
      </c>
      <c r="AY87" s="175" t="s">
        <v>126</v>
      </c>
    </row>
    <row r="88" spans="1:65" s="12" customFormat="1">
      <c r="B88" s="176"/>
      <c r="C88" s="177"/>
      <c r="D88" s="166" t="s">
        <v>132</v>
      </c>
      <c r="E88" s="178" t="s">
        <v>19</v>
      </c>
      <c r="F88" s="179" t="s">
        <v>146</v>
      </c>
      <c r="G88" s="177"/>
      <c r="H88" s="180">
        <v>120</v>
      </c>
      <c r="I88" s="181"/>
      <c r="J88" s="177"/>
      <c r="K88" s="177"/>
      <c r="L88" s="182"/>
      <c r="M88" s="183"/>
      <c r="N88" s="184"/>
      <c r="O88" s="184"/>
      <c r="P88" s="184"/>
      <c r="Q88" s="184"/>
      <c r="R88" s="184"/>
      <c r="S88" s="184"/>
      <c r="T88" s="185"/>
      <c r="AT88" s="186" t="s">
        <v>132</v>
      </c>
      <c r="AU88" s="186" t="s">
        <v>67</v>
      </c>
      <c r="AV88" s="12" t="s">
        <v>141</v>
      </c>
      <c r="AW88" s="12" t="s">
        <v>134</v>
      </c>
      <c r="AX88" s="12" t="s">
        <v>75</v>
      </c>
      <c r="AY88" s="186" t="s">
        <v>126</v>
      </c>
    </row>
    <row r="89" spans="1:65" s="2" customFormat="1" ht="16.5" customHeight="1">
      <c r="A89" s="34"/>
      <c r="B89" s="35"/>
      <c r="C89" s="151" t="s">
        <v>147</v>
      </c>
      <c r="D89" s="151" t="s">
        <v>120</v>
      </c>
      <c r="E89" s="152" t="s">
        <v>148</v>
      </c>
      <c r="F89" s="153" t="s">
        <v>149</v>
      </c>
      <c r="G89" s="154" t="s">
        <v>123</v>
      </c>
      <c r="H89" s="155">
        <v>20</v>
      </c>
      <c r="I89" s="156"/>
      <c r="J89" s="157">
        <f t="shared" ref="J89:J94" si="0">ROUND(I89*H89,2)</f>
        <v>0</v>
      </c>
      <c r="K89" s="153" t="s">
        <v>124</v>
      </c>
      <c r="L89" s="39"/>
      <c r="M89" s="158" t="s">
        <v>19</v>
      </c>
      <c r="N89" s="159" t="s">
        <v>38</v>
      </c>
      <c r="O89" s="64"/>
      <c r="P89" s="160">
        <f t="shared" ref="P89:P94" si="1">O89*H89</f>
        <v>0</v>
      </c>
      <c r="Q89" s="160">
        <v>0</v>
      </c>
      <c r="R89" s="160">
        <f t="shared" ref="R89:R94" si="2">Q89*H89</f>
        <v>0</v>
      </c>
      <c r="S89" s="160">
        <v>0</v>
      </c>
      <c r="T89" s="161">
        <f t="shared" ref="T89:T94" si="3"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62" t="s">
        <v>125</v>
      </c>
      <c r="AT89" s="162" t="s">
        <v>120</v>
      </c>
      <c r="AU89" s="162" t="s">
        <v>67</v>
      </c>
      <c r="AY89" s="17" t="s">
        <v>126</v>
      </c>
      <c r="BE89" s="163">
        <f t="shared" ref="BE89:BE94" si="4">IF(N89="základní",J89,0)</f>
        <v>0</v>
      </c>
      <c r="BF89" s="163">
        <f t="shared" ref="BF89:BF94" si="5">IF(N89="snížená",J89,0)</f>
        <v>0</v>
      </c>
      <c r="BG89" s="163">
        <f t="shared" ref="BG89:BG94" si="6">IF(N89="zákl. přenesená",J89,0)</f>
        <v>0</v>
      </c>
      <c r="BH89" s="163">
        <f t="shared" ref="BH89:BH94" si="7">IF(N89="sníž. přenesená",J89,0)</f>
        <v>0</v>
      </c>
      <c r="BI89" s="163">
        <f t="shared" ref="BI89:BI94" si="8">IF(N89="nulová",J89,0)</f>
        <v>0</v>
      </c>
      <c r="BJ89" s="17" t="s">
        <v>75</v>
      </c>
      <c r="BK89" s="163">
        <f t="shared" ref="BK89:BK94" si="9">ROUND(I89*H89,2)</f>
        <v>0</v>
      </c>
      <c r="BL89" s="17" t="s">
        <v>125</v>
      </c>
      <c r="BM89" s="162" t="s">
        <v>432</v>
      </c>
    </row>
    <row r="90" spans="1:65" s="2" customFormat="1" ht="44.25" customHeight="1">
      <c r="A90" s="34"/>
      <c r="B90" s="35"/>
      <c r="C90" s="151" t="s">
        <v>151</v>
      </c>
      <c r="D90" s="151" t="s">
        <v>120</v>
      </c>
      <c r="E90" s="152" t="s">
        <v>433</v>
      </c>
      <c r="F90" s="153" t="s">
        <v>434</v>
      </c>
      <c r="G90" s="154" t="s">
        <v>123</v>
      </c>
      <c r="H90" s="155">
        <v>1</v>
      </c>
      <c r="I90" s="156"/>
      <c r="J90" s="157">
        <f t="shared" si="0"/>
        <v>0</v>
      </c>
      <c r="K90" s="153" t="s">
        <v>124</v>
      </c>
      <c r="L90" s="39"/>
      <c r="M90" s="158" t="s">
        <v>19</v>
      </c>
      <c r="N90" s="159" t="s">
        <v>38</v>
      </c>
      <c r="O90" s="64"/>
      <c r="P90" s="160">
        <f t="shared" si="1"/>
        <v>0</v>
      </c>
      <c r="Q90" s="160">
        <v>0</v>
      </c>
      <c r="R90" s="160">
        <f t="shared" si="2"/>
        <v>0</v>
      </c>
      <c r="S90" s="160">
        <v>0</v>
      </c>
      <c r="T90" s="161">
        <f t="shared" si="3"/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62" t="s">
        <v>125</v>
      </c>
      <c r="AT90" s="162" t="s">
        <v>120</v>
      </c>
      <c r="AU90" s="162" t="s">
        <v>67</v>
      </c>
      <c r="AY90" s="17" t="s">
        <v>126</v>
      </c>
      <c r="BE90" s="163">
        <f t="shared" si="4"/>
        <v>0</v>
      </c>
      <c r="BF90" s="163">
        <f t="shared" si="5"/>
        <v>0</v>
      </c>
      <c r="BG90" s="163">
        <f t="shared" si="6"/>
        <v>0</v>
      </c>
      <c r="BH90" s="163">
        <f t="shared" si="7"/>
        <v>0</v>
      </c>
      <c r="BI90" s="163">
        <f t="shared" si="8"/>
        <v>0</v>
      </c>
      <c r="BJ90" s="17" t="s">
        <v>75</v>
      </c>
      <c r="BK90" s="163">
        <f t="shared" si="9"/>
        <v>0</v>
      </c>
      <c r="BL90" s="17" t="s">
        <v>125</v>
      </c>
      <c r="BM90" s="162" t="s">
        <v>435</v>
      </c>
    </row>
    <row r="91" spans="1:65" s="2" customFormat="1" ht="24.2" customHeight="1">
      <c r="A91" s="34"/>
      <c r="B91" s="35"/>
      <c r="C91" s="187" t="s">
        <v>156</v>
      </c>
      <c r="D91" s="187" t="s">
        <v>157</v>
      </c>
      <c r="E91" s="188" t="s">
        <v>158</v>
      </c>
      <c r="F91" s="189" t="s">
        <v>159</v>
      </c>
      <c r="G91" s="190" t="s">
        <v>123</v>
      </c>
      <c r="H91" s="191">
        <v>1</v>
      </c>
      <c r="I91" s="192"/>
      <c r="J91" s="193">
        <f t="shared" si="0"/>
        <v>0</v>
      </c>
      <c r="K91" s="189" t="s">
        <v>124</v>
      </c>
      <c r="L91" s="194"/>
      <c r="M91" s="195" t="s">
        <v>19</v>
      </c>
      <c r="N91" s="196" t="s">
        <v>38</v>
      </c>
      <c r="O91" s="64"/>
      <c r="P91" s="160">
        <f t="shared" si="1"/>
        <v>0</v>
      </c>
      <c r="Q91" s="160">
        <v>0</v>
      </c>
      <c r="R91" s="160">
        <f t="shared" si="2"/>
        <v>0</v>
      </c>
      <c r="S91" s="160">
        <v>0</v>
      </c>
      <c r="T91" s="161">
        <f t="shared" si="3"/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62" t="s">
        <v>160</v>
      </c>
      <c r="AT91" s="162" t="s">
        <v>157</v>
      </c>
      <c r="AU91" s="162" t="s">
        <v>67</v>
      </c>
      <c r="AY91" s="17" t="s">
        <v>126</v>
      </c>
      <c r="BE91" s="163">
        <f t="shared" si="4"/>
        <v>0</v>
      </c>
      <c r="BF91" s="163">
        <f t="shared" si="5"/>
        <v>0</v>
      </c>
      <c r="BG91" s="163">
        <f t="shared" si="6"/>
        <v>0</v>
      </c>
      <c r="BH91" s="163">
        <f t="shared" si="7"/>
        <v>0</v>
      </c>
      <c r="BI91" s="163">
        <f t="shared" si="8"/>
        <v>0</v>
      </c>
      <c r="BJ91" s="17" t="s">
        <v>75</v>
      </c>
      <c r="BK91" s="163">
        <f t="shared" si="9"/>
        <v>0</v>
      </c>
      <c r="BL91" s="17" t="s">
        <v>154</v>
      </c>
      <c r="BM91" s="162" t="s">
        <v>436</v>
      </c>
    </row>
    <row r="92" spans="1:65" s="2" customFormat="1" ht="21.75" customHeight="1">
      <c r="A92" s="34"/>
      <c r="B92" s="35"/>
      <c r="C92" s="187" t="s">
        <v>162</v>
      </c>
      <c r="D92" s="187" t="s">
        <v>157</v>
      </c>
      <c r="E92" s="188" t="s">
        <v>163</v>
      </c>
      <c r="F92" s="189" t="s">
        <v>164</v>
      </c>
      <c r="G92" s="190" t="s">
        <v>123</v>
      </c>
      <c r="H92" s="191">
        <v>40</v>
      </c>
      <c r="I92" s="192"/>
      <c r="J92" s="193">
        <f t="shared" si="0"/>
        <v>0</v>
      </c>
      <c r="K92" s="189" t="s">
        <v>124</v>
      </c>
      <c r="L92" s="194"/>
      <c r="M92" s="195" t="s">
        <v>19</v>
      </c>
      <c r="N92" s="196" t="s">
        <v>38</v>
      </c>
      <c r="O92" s="64"/>
      <c r="P92" s="160">
        <f t="shared" si="1"/>
        <v>0</v>
      </c>
      <c r="Q92" s="160">
        <v>0</v>
      </c>
      <c r="R92" s="160">
        <f t="shared" si="2"/>
        <v>0</v>
      </c>
      <c r="S92" s="160">
        <v>0</v>
      </c>
      <c r="T92" s="161">
        <f t="shared" si="3"/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62" t="s">
        <v>165</v>
      </c>
      <c r="AT92" s="162" t="s">
        <v>157</v>
      </c>
      <c r="AU92" s="162" t="s">
        <v>67</v>
      </c>
      <c r="AY92" s="17" t="s">
        <v>126</v>
      </c>
      <c r="BE92" s="163">
        <f t="shared" si="4"/>
        <v>0</v>
      </c>
      <c r="BF92" s="163">
        <f t="shared" si="5"/>
        <v>0</v>
      </c>
      <c r="BG92" s="163">
        <f t="shared" si="6"/>
        <v>0</v>
      </c>
      <c r="BH92" s="163">
        <f t="shared" si="7"/>
        <v>0</v>
      </c>
      <c r="BI92" s="163">
        <f t="shared" si="8"/>
        <v>0</v>
      </c>
      <c r="BJ92" s="17" t="s">
        <v>75</v>
      </c>
      <c r="BK92" s="163">
        <f t="shared" si="9"/>
        <v>0</v>
      </c>
      <c r="BL92" s="17" t="s">
        <v>165</v>
      </c>
      <c r="BM92" s="162" t="s">
        <v>437</v>
      </c>
    </row>
    <row r="93" spans="1:65" s="2" customFormat="1" ht="24.2" customHeight="1">
      <c r="A93" s="34"/>
      <c r="B93" s="35"/>
      <c r="C93" s="151" t="s">
        <v>167</v>
      </c>
      <c r="D93" s="151" t="s">
        <v>120</v>
      </c>
      <c r="E93" s="152" t="s">
        <v>168</v>
      </c>
      <c r="F93" s="153" t="s">
        <v>169</v>
      </c>
      <c r="G93" s="154" t="s">
        <v>123</v>
      </c>
      <c r="H93" s="155">
        <v>20</v>
      </c>
      <c r="I93" s="156"/>
      <c r="J93" s="157">
        <f t="shared" si="0"/>
        <v>0</v>
      </c>
      <c r="K93" s="153" t="s">
        <v>124</v>
      </c>
      <c r="L93" s="39"/>
      <c r="M93" s="158" t="s">
        <v>19</v>
      </c>
      <c r="N93" s="159" t="s">
        <v>38</v>
      </c>
      <c r="O93" s="64"/>
      <c r="P93" s="160">
        <f t="shared" si="1"/>
        <v>0</v>
      </c>
      <c r="Q93" s="160">
        <v>0</v>
      </c>
      <c r="R93" s="160">
        <f t="shared" si="2"/>
        <v>0</v>
      </c>
      <c r="S93" s="160">
        <v>0</v>
      </c>
      <c r="T93" s="161">
        <f t="shared" si="3"/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62" t="s">
        <v>125</v>
      </c>
      <c r="AT93" s="162" t="s">
        <v>120</v>
      </c>
      <c r="AU93" s="162" t="s">
        <v>67</v>
      </c>
      <c r="AY93" s="17" t="s">
        <v>126</v>
      </c>
      <c r="BE93" s="163">
        <f t="shared" si="4"/>
        <v>0</v>
      </c>
      <c r="BF93" s="163">
        <f t="shared" si="5"/>
        <v>0</v>
      </c>
      <c r="BG93" s="163">
        <f t="shared" si="6"/>
        <v>0</v>
      </c>
      <c r="BH93" s="163">
        <f t="shared" si="7"/>
        <v>0</v>
      </c>
      <c r="BI93" s="163">
        <f t="shared" si="8"/>
        <v>0</v>
      </c>
      <c r="BJ93" s="17" t="s">
        <v>75</v>
      </c>
      <c r="BK93" s="163">
        <f t="shared" si="9"/>
        <v>0</v>
      </c>
      <c r="BL93" s="17" t="s">
        <v>125</v>
      </c>
      <c r="BM93" s="162" t="s">
        <v>438</v>
      </c>
    </row>
    <row r="94" spans="1:65" s="2" customFormat="1" ht="37.9" customHeight="1">
      <c r="A94" s="34"/>
      <c r="B94" s="35"/>
      <c r="C94" s="187" t="s">
        <v>171</v>
      </c>
      <c r="D94" s="187" t="s">
        <v>157</v>
      </c>
      <c r="E94" s="188" t="s">
        <v>172</v>
      </c>
      <c r="F94" s="189" t="s">
        <v>173</v>
      </c>
      <c r="G94" s="190" t="s">
        <v>123</v>
      </c>
      <c r="H94" s="191">
        <v>20</v>
      </c>
      <c r="I94" s="192"/>
      <c r="J94" s="193">
        <f t="shared" si="0"/>
        <v>0</v>
      </c>
      <c r="K94" s="189" t="s">
        <v>124</v>
      </c>
      <c r="L94" s="194"/>
      <c r="M94" s="195" t="s">
        <v>19</v>
      </c>
      <c r="N94" s="196" t="s">
        <v>38</v>
      </c>
      <c r="O94" s="64"/>
      <c r="P94" s="160">
        <f t="shared" si="1"/>
        <v>0</v>
      </c>
      <c r="Q94" s="160">
        <v>0</v>
      </c>
      <c r="R94" s="160">
        <f t="shared" si="2"/>
        <v>0</v>
      </c>
      <c r="S94" s="160">
        <v>0</v>
      </c>
      <c r="T94" s="161">
        <f t="shared" si="3"/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62" t="s">
        <v>165</v>
      </c>
      <c r="AT94" s="162" t="s">
        <v>157</v>
      </c>
      <c r="AU94" s="162" t="s">
        <v>67</v>
      </c>
      <c r="AY94" s="17" t="s">
        <v>126</v>
      </c>
      <c r="BE94" s="163">
        <f t="shared" si="4"/>
        <v>0</v>
      </c>
      <c r="BF94" s="163">
        <f t="shared" si="5"/>
        <v>0</v>
      </c>
      <c r="BG94" s="163">
        <f t="shared" si="6"/>
        <v>0</v>
      </c>
      <c r="BH94" s="163">
        <f t="shared" si="7"/>
        <v>0</v>
      </c>
      <c r="BI94" s="163">
        <f t="shared" si="8"/>
        <v>0</v>
      </c>
      <c r="BJ94" s="17" t="s">
        <v>75</v>
      </c>
      <c r="BK94" s="163">
        <f t="shared" si="9"/>
        <v>0</v>
      </c>
      <c r="BL94" s="17" t="s">
        <v>165</v>
      </c>
      <c r="BM94" s="162" t="s">
        <v>439</v>
      </c>
    </row>
    <row r="95" spans="1:65" s="2" customFormat="1" ht="39">
      <c r="A95" s="34"/>
      <c r="B95" s="35"/>
      <c r="C95" s="36"/>
      <c r="D95" s="166" t="s">
        <v>175</v>
      </c>
      <c r="E95" s="36"/>
      <c r="F95" s="197" t="s">
        <v>176</v>
      </c>
      <c r="G95" s="36"/>
      <c r="H95" s="36"/>
      <c r="I95" s="198"/>
      <c r="J95" s="36"/>
      <c r="K95" s="36"/>
      <c r="L95" s="39"/>
      <c r="M95" s="199"/>
      <c r="N95" s="200"/>
      <c r="O95" s="64"/>
      <c r="P95" s="64"/>
      <c r="Q95" s="64"/>
      <c r="R95" s="64"/>
      <c r="S95" s="64"/>
      <c r="T95" s="65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7" t="s">
        <v>175</v>
      </c>
      <c r="AU95" s="17" t="s">
        <v>67</v>
      </c>
    </row>
    <row r="96" spans="1:65" s="2" customFormat="1" ht="21.75" customHeight="1">
      <c r="A96" s="34"/>
      <c r="B96" s="35"/>
      <c r="C96" s="151" t="s">
        <v>177</v>
      </c>
      <c r="D96" s="151" t="s">
        <v>120</v>
      </c>
      <c r="E96" s="152" t="s">
        <v>178</v>
      </c>
      <c r="F96" s="153" t="s">
        <v>179</v>
      </c>
      <c r="G96" s="154" t="s">
        <v>123</v>
      </c>
      <c r="H96" s="155">
        <v>11</v>
      </c>
      <c r="I96" s="156"/>
      <c r="J96" s="157">
        <f t="shared" ref="J96:J102" si="10">ROUND(I96*H96,2)</f>
        <v>0</v>
      </c>
      <c r="K96" s="153" t="s">
        <v>124</v>
      </c>
      <c r="L96" s="39"/>
      <c r="M96" s="158" t="s">
        <v>19</v>
      </c>
      <c r="N96" s="159" t="s">
        <v>38</v>
      </c>
      <c r="O96" s="64"/>
      <c r="P96" s="160">
        <f t="shared" ref="P96:P102" si="11">O96*H96</f>
        <v>0</v>
      </c>
      <c r="Q96" s="160">
        <v>0</v>
      </c>
      <c r="R96" s="160">
        <f t="shared" ref="R96:R102" si="12">Q96*H96</f>
        <v>0</v>
      </c>
      <c r="S96" s="160">
        <v>0</v>
      </c>
      <c r="T96" s="161">
        <f t="shared" ref="T96:T102" si="13"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62" t="s">
        <v>154</v>
      </c>
      <c r="AT96" s="162" t="s">
        <v>120</v>
      </c>
      <c r="AU96" s="162" t="s">
        <v>67</v>
      </c>
      <c r="AY96" s="17" t="s">
        <v>126</v>
      </c>
      <c r="BE96" s="163">
        <f t="shared" ref="BE96:BE102" si="14">IF(N96="základní",J96,0)</f>
        <v>0</v>
      </c>
      <c r="BF96" s="163">
        <f t="shared" ref="BF96:BF102" si="15">IF(N96="snížená",J96,0)</f>
        <v>0</v>
      </c>
      <c r="BG96" s="163">
        <f t="shared" ref="BG96:BG102" si="16">IF(N96="zákl. přenesená",J96,0)</f>
        <v>0</v>
      </c>
      <c r="BH96" s="163">
        <f t="shared" ref="BH96:BH102" si="17">IF(N96="sníž. přenesená",J96,0)</f>
        <v>0</v>
      </c>
      <c r="BI96" s="163">
        <f t="shared" ref="BI96:BI102" si="18">IF(N96="nulová",J96,0)</f>
        <v>0</v>
      </c>
      <c r="BJ96" s="17" t="s">
        <v>75</v>
      </c>
      <c r="BK96" s="163">
        <f t="shared" ref="BK96:BK102" si="19">ROUND(I96*H96,2)</f>
        <v>0</v>
      </c>
      <c r="BL96" s="17" t="s">
        <v>154</v>
      </c>
      <c r="BM96" s="162" t="s">
        <v>440</v>
      </c>
    </row>
    <row r="97" spans="1:65" s="2" customFormat="1" ht="16.5" customHeight="1">
      <c r="A97" s="34"/>
      <c r="B97" s="35"/>
      <c r="C97" s="187" t="s">
        <v>181</v>
      </c>
      <c r="D97" s="187" t="s">
        <v>157</v>
      </c>
      <c r="E97" s="188" t="s">
        <v>182</v>
      </c>
      <c r="F97" s="189" t="s">
        <v>183</v>
      </c>
      <c r="G97" s="190" t="s">
        <v>123</v>
      </c>
      <c r="H97" s="191">
        <v>11</v>
      </c>
      <c r="I97" s="192"/>
      <c r="J97" s="193">
        <f t="shared" si="10"/>
        <v>0</v>
      </c>
      <c r="K97" s="189" t="s">
        <v>124</v>
      </c>
      <c r="L97" s="194"/>
      <c r="M97" s="195" t="s">
        <v>19</v>
      </c>
      <c r="N97" s="196" t="s">
        <v>38</v>
      </c>
      <c r="O97" s="64"/>
      <c r="P97" s="160">
        <f t="shared" si="11"/>
        <v>0</v>
      </c>
      <c r="Q97" s="160">
        <v>0</v>
      </c>
      <c r="R97" s="160">
        <f t="shared" si="12"/>
        <v>0</v>
      </c>
      <c r="S97" s="160">
        <v>0</v>
      </c>
      <c r="T97" s="161">
        <f t="shared" si="13"/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62" t="s">
        <v>125</v>
      </c>
      <c r="AT97" s="162" t="s">
        <v>157</v>
      </c>
      <c r="AU97" s="162" t="s">
        <v>67</v>
      </c>
      <c r="AY97" s="17" t="s">
        <v>126</v>
      </c>
      <c r="BE97" s="163">
        <f t="shared" si="14"/>
        <v>0</v>
      </c>
      <c r="BF97" s="163">
        <f t="shared" si="15"/>
        <v>0</v>
      </c>
      <c r="BG97" s="163">
        <f t="shared" si="16"/>
        <v>0</v>
      </c>
      <c r="BH97" s="163">
        <f t="shared" si="17"/>
        <v>0</v>
      </c>
      <c r="BI97" s="163">
        <f t="shared" si="18"/>
        <v>0</v>
      </c>
      <c r="BJ97" s="17" t="s">
        <v>75</v>
      </c>
      <c r="BK97" s="163">
        <f t="shared" si="19"/>
        <v>0</v>
      </c>
      <c r="BL97" s="17" t="s">
        <v>125</v>
      </c>
      <c r="BM97" s="162" t="s">
        <v>441</v>
      </c>
    </row>
    <row r="98" spans="1:65" s="2" customFormat="1" ht="16.5" customHeight="1">
      <c r="A98" s="34"/>
      <c r="B98" s="35"/>
      <c r="C98" s="187" t="s">
        <v>189</v>
      </c>
      <c r="D98" s="187" t="s">
        <v>157</v>
      </c>
      <c r="E98" s="188" t="s">
        <v>190</v>
      </c>
      <c r="F98" s="189" t="s">
        <v>191</v>
      </c>
      <c r="G98" s="190" t="s">
        <v>138</v>
      </c>
      <c r="H98" s="191">
        <v>64</v>
      </c>
      <c r="I98" s="192"/>
      <c r="J98" s="193">
        <f t="shared" si="10"/>
        <v>0</v>
      </c>
      <c r="K98" s="189" t="s">
        <v>124</v>
      </c>
      <c r="L98" s="194"/>
      <c r="M98" s="195" t="s">
        <v>19</v>
      </c>
      <c r="N98" s="196" t="s">
        <v>38</v>
      </c>
      <c r="O98" s="64"/>
      <c r="P98" s="160">
        <f t="shared" si="11"/>
        <v>0</v>
      </c>
      <c r="Q98" s="160">
        <v>0</v>
      </c>
      <c r="R98" s="160">
        <f t="shared" si="12"/>
        <v>0</v>
      </c>
      <c r="S98" s="160">
        <v>0</v>
      </c>
      <c r="T98" s="161">
        <f t="shared" si="13"/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62" t="s">
        <v>165</v>
      </c>
      <c r="AT98" s="162" t="s">
        <v>157</v>
      </c>
      <c r="AU98" s="162" t="s">
        <v>67</v>
      </c>
      <c r="AY98" s="17" t="s">
        <v>126</v>
      </c>
      <c r="BE98" s="163">
        <f t="shared" si="14"/>
        <v>0</v>
      </c>
      <c r="BF98" s="163">
        <f t="shared" si="15"/>
        <v>0</v>
      </c>
      <c r="BG98" s="163">
        <f t="shared" si="16"/>
        <v>0</v>
      </c>
      <c r="BH98" s="163">
        <f t="shared" si="17"/>
        <v>0</v>
      </c>
      <c r="BI98" s="163">
        <f t="shared" si="18"/>
        <v>0</v>
      </c>
      <c r="BJ98" s="17" t="s">
        <v>75</v>
      </c>
      <c r="BK98" s="163">
        <f t="shared" si="19"/>
        <v>0</v>
      </c>
      <c r="BL98" s="17" t="s">
        <v>165</v>
      </c>
      <c r="BM98" s="162" t="s">
        <v>442</v>
      </c>
    </row>
    <row r="99" spans="1:65" s="2" customFormat="1" ht="16.5" customHeight="1">
      <c r="A99" s="34"/>
      <c r="B99" s="35"/>
      <c r="C99" s="187" t="s">
        <v>197</v>
      </c>
      <c r="D99" s="187" t="s">
        <v>157</v>
      </c>
      <c r="E99" s="188" t="s">
        <v>198</v>
      </c>
      <c r="F99" s="189" t="s">
        <v>199</v>
      </c>
      <c r="G99" s="190" t="s">
        <v>138</v>
      </c>
      <c r="H99" s="191">
        <v>14</v>
      </c>
      <c r="I99" s="192"/>
      <c r="J99" s="193">
        <f t="shared" si="10"/>
        <v>0</v>
      </c>
      <c r="K99" s="189" t="s">
        <v>124</v>
      </c>
      <c r="L99" s="194"/>
      <c r="M99" s="195" t="s">
        <v>19</v>
      </c>
      <c r="N99" s="196" t="s">
        <v>38</v>
      </c>
      <c r="O99" s="64"/>
      <c r="P99" s="160">
        <f t="shared" si="11"/>
        <v>0</v>
      </c>
      <c r="Q99" s="160">
        <v>0</v>
      </c>
      <c r="R99" s="160">
        <f t="shared" si="12"/>
        <v>0</v>
      </c>
      <c r="S99" s="160">
        <v>0</v>
      </c>
      <c r="T99" s="161">
        <f t="shared" si="13"/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62" t="s">
        <v>165</v>
      </c>
      <c r="AT99" s="162" t="s">
        <v>157</v>
      </c>
      <c r="AU99" s="162" t="s">
        <v>67</v>
      </c>
      <c r="AY99" s="17" t="s">
        <v>126</v>
      </c>
      <c r="BE99" s="163">
        <f t="shared" si="14"/>
        <v>0</v>
      </c>
      <c r="BF99" s="163">
        <f t="shared" si="15"/>
        <v>0</v>
      </c>
      <c r="BG99" s="163">
        <f t="shared" si="16"/>
        <v>0</v>
      </c>
      <c r="BH99" s="163">
        <f t="shared" si="17"/>
        <v>0</v>
      </c>
      <c r="BI99" s="163">
        <f t="shared" si="18"/>
        <v>0</v>
      </c>
      <c r="BJ99" s="17" t="s">
        <v>75</v>
      </c>
      <c r="BK99" s="163">
        <f t="shared" si="19"/>
        <v>0</v>
      </c>
      <c r="BL99" s="17" t="s">
        <v>165</v>
      </c>
      <c r="BM99" s="162" t="s">
        <v>443</v>
      </c>
    </row>
    <row r="100" spans="1:65" s="2" customFormat="1" ht="24.2" customHeight="1">
      <c r="A100" s="34"/>
      <c r="B100" s="35"/>
      <c r="C100" s="151" t="s">
        <v>201</v>
      </c>
      <c r="D100" s="151" t="s">
        <v>120</v>
      </c>
      <c r="E100" s="152" t="s">
        <v>202</v>
      </c>
      <c r="F100" s="153" t="s">
        <v>203</v>
      </c>
      <c r="G100" s="154" t="s">
        <v>138</v>
      </c>
      <c r="H100" s="155">
        <v>58</v>
      </c>
      <c r="I100" s="156"/>
      <c r="J100" s="157">
        <f t="shared" si="10"/>
        <v>0</v>
      </c>
      <c r="K100" s="153" t="s">
        <v>124</v>
      </c>
      <c r="L100" s="39"/>
      <c r="M100" s="158" t="s">
        <v>19</v>
      </c>
      <c r="N100" s="159" t="s">
        <v>38</v>
      </c>
      <c r="O100" s="64"/>
      <c r="P100" s="160">
        <f t="shared" si="11"/>
        <v>0</v>
      </c>
      <c r="Q100" s="160">
        <v>0</v>
      </c>
      <c r="R100" s="160">
        <f t="shared" si="12"/>
        <v>0</v>
      </c>
      <c r="S100" s="160">
        <v>0</v>
      </c>
      <c r="T100" s="161">
        <f t="shared" si="13"/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62" t="s">
        <v>125</v>
      </c>
      <c r="AT100" s="162" t="s">
        <v>120</v>
      </c>
      <c r="AU100" s="162" t="s">
        <v>67</v>
      </c>
      <c r="AY100" s="17" t="s">
        <v>126</v>
      </c>
      <c r="BE100" s="163">
        <f t="shared" si="14"/>
        <v>0</v>
      </c>
      <c r="BF100" s="163">
        <f t="shared" si="15"/>
        <v>0</v>
      </c>
      <c r="BG100" s="163">
        <f t="shared" si="16"/>
        <v>0</v>
      </c>
      <c r="BH100" s="163">
        <f t="shared" si="17"/>
        <v>0</v>
      </c>
      <c r="BI100" s="163">
        <f t="shared" si="18"/>
        <v>0</v>
      </c>
      <c r="BJ100" s="17" t="s">
        <v>75</v>
      </c>
      <c r="BK100" s="163">
        <f t="shared" si="19"/>
        <v>0</v>
      </c>
      <c r="BL100" s="17" t="s">
        <v>125</v>
      </c>
      <c r="BM100" s="162" t="s">
        <v>444</v>
      </c>
    </row>
    <row r="101" spans="1:65" s="2" customFormat="1" ht="33" customHeight="1">
      <c r="A101" s="34"/>
      <c r="B101" s="35"/>
      <c r="C101" s="151" t="s">
        <v>185</v>
      </c>
      <c r="D101" s="151" t="s">
        <v>120</v>
      </c>
      <c r="E101" s="152" t="s">
        <v>194</v>
      </c>
      <c r="F101" s="153" t="s">
        <v>195</v>
      </c>
      <c r="G101" s="154" t="s">
        <v>138</v>
      </c>
      <c r="H101" s="155">
        <v>14</v>
      </c>
      <c r="I101" s="156"/>
      <c r="J101" s="157">
        <f t="shared" si="10"/>
        <v>0</v>
      </c>
      <c r="K101" s="153" t="s">
        <v>124</v>
      </c>
      <c r="L101" s="39"/>
      <c r="M101" s="158" t="s">
        <v>19</v>
      </c>
      <c r="N101" s="159" t="s">
        <v>38</v>
      </c>
      <c r="O101" s="64"/>
      <c r="P101" s="160">
        <f t="shared" si="11"/>
        <v>0</v>
      </c>
      <c r="Q101" s="160">
        <v>0</v>
      </c>
      <c r="R101" s="160">
        <f t="shared" si="12"/>
        <v>0</v>
      </c>
      <c r="S101" s="160">
        <v>0</v>
      </c>
      <c r="T101" s="161">
        <f t="shared" si="13"/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62" t="s">
        <v>125</v>
      </c>
      <c r="AT101" s="162" t="s">
        <v>120</v>
      </c>
      <c r="AU101" s="162" t="s">
        <v>67</v>
      </c>
      <c r="AY101" s="17" t="s">
        <v>126</v>
      </c>
      <c r="BE101" s="163">
        <f t="shared" si="14"/>
        <v>0</v>
      </c>
      <c r="BF101" s="163">
        <f t="shared" si="15"/>
        <v>0</v>
      </c>
      <c r="BG101" s="163">
        <f t="shared" si="16"/>
        <v>0</v>
      </c>
      <c r="BH101" s="163">
        <f t="shared" si="17"/>
        <v>0</v>
      </c>
      <c r="BI101" s="163">
        <f t="shared" si="18"/>
        <v>0</v>
      </c>
      <c r="BJ101" s="17" t="s">
        <v>75</v>
      </c>
      <c r="BK101" s="163">
        <f t="shared" si="19"/>
        <v>0</v>
      </c>
      <c r="BL101" s="17" t="s">
        <v>125</v>
      </c>
      <c r="BM101" s="162" t="s">
        <v>445</v>
      </c>
    </row>
    <row r="102" spans="1:65" s="2" customFormat="1" ht="16.5" customHeight="1">
      <c r="A102" s="34"/>
      <c r="B102" s="35"/>
      <c r="C102" s="187" t="s">
        <v>193</v>
      </c>
      <c r="D102" s="187" t="s">
        <v>157</v>
      </c>
      <c r="E102" s="188" t="s">
        <v>206</v>
      </c>
      <c r="F102" s="189" t="s">
        <v>207</v>
      </c>
      <c r="G102" s="190" t="s">
        <v>138</v>
      </c>
      <c r="H102" s="191">
        <v>58</v>
      </c>
      <c r="I102" s="192"/>
      <c r="J102" s="193">
        <f t="shared" si="10"/>
        <v>0</v>
      </c>
      <c r="K102" s="189" t="s">
        <v>124</v>
      </c>
      <c r="L102" s="194"/>
      <c r="M102" s="195" t="s">
        <v>19</v>
      </c>
      <c r="N102" s="196" t="s">
        <v>38</v>
      </c>
      <c r="O102" s="64"/>
      <c r="P102" s="160">
        <f t="shared" si="11"/>
        <v>0</v>
      </c>
      <c r="Q102" s="160">
        <v>0</v>
      </c>
      <c r="R102" s="160">
        <f t="shared" si="12"/>
        <v>0</v>
      </c>
      <c r="S102" s="160">
        <v>0</v>
      </c>
      <c r="T102" s="161">
        <f t="shared" si="13"/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62" t="s">
        <v>125</v>
      </c>
      <c r="AT102" s="162" t="s">
        <v>157</v>
      </c>
      <c r="AU102" s="162" t="s">
        <v>67</v>
      </c>
      <c r="AY102" s="17" t="s">
        <v>126</v>
      </c>
      <c r="BE102" s="163">
        <f t="shared" si="14"/>
        <v>0</v>
      </c>
      <c r="BF102" s="163">
        <f t="shared" si="15"/>
        <v>0</v>
      </c>
      <c r="BG102" s="163">
        <f t="shared" si="16"/>
        <v>0</v>
      </c>
      <c r="BH102" s="163">
        <f t="shared" si="17"/>
        <v>0</v>
      </c>
      <c r="BI102" s="163">
        <f t="shared" si="18"/>
        <v>0</v>
      </c>
      <c r="BJ102" s="17" t="s">
        <v>75</v>
      </c>
      <c r="BK102" s="163">
        <f t="shared" si="19"/>
        <v>0</v>
      </c>
      <c r="BL102" s="17" t="s">
        <v>125</v>
      </c>
      <c r="BM102" s="162" t="s">
        <v>446</v>
      </c>
    </row>
    <row r="103" spans="1:65" s="2" customFormat="1" ht="19.5">
      <c r="A103" s="34"/>
      <c r="B103" s="35"/>
      <c r="C103" s="36"/>
      <c r="D103" s="166" t="s">
        <v>175</v>
      </c>
      <c r="E103" s="36"/>
      <c r="F103" s="197" t="s">
        <v>209</v>
      </c>
      <c r="G103" s="36"/>
      <c r="H103" s="36"/>
      <c r="I103" s="198"/>
      <c r="J103" s="36"/>
      <c r="K103" s="36"/>
      <c r="L103" s="39"/>
      <c r="M103" s="199"/>
      <c r="N103" s="200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7" t="s">
        <v>175</v>
      </c>
      <c r="AU103" s="17" t="s">
        <v>67</v>
      </c>
    </row>
    <row r="104" spans="1:65" s="2" customFormat="1" ht="33" customHeight="1">
      <c r="A104" s="34"/>
      <c r="B104" s="35"/>
      <c r="C104" s="151" t="s">
        <v>205</v>
      </c>
      <c r="D104" s="151" t="s">
        <v>120</v>
      </c>
      <c r="E104" s="152" t="s">
        <v>186</v>
      </c>
      <c r="F104" s="153" t="s">
        <v>187</v>
      </c>
      <c r="G104" s="154" t="s">
        <v>138</v>
      </c>
      <c r="H104" s="155">
        <v>64</v>
      </c>
      <c r="I104" s="156"/>
      <c r="J104" s="157">
        <f>ROUND(I104*H104,2)</f>
        <v>0</v>
      </c>
      <c r="K104" s="153" t="s">
        <v>124</v>
      </c>
      <c r="L104" s="39"/>
      <c r="M104" s="158" t="s">
        <v>19</v>
      </c>
      <c r="N104" s="159" t="s">
        <v>38</v>
      </c>
      <c r="O104" s="64"/>
      <c r="P104" s="160">
        <f>O104*H104</f>
        <v>0</v>
      </c>
      <c r="Q104" s="160">
        <v>0</v>
      </c>
      <c r="R104" s="160">
        <f>Q104*H104</f>
        <v>0</v>
      </c>
      <c r="S104" s="160">
        <v>0</v>
      </c>
      <c r="T104" s="161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62" t="s">
        <v>125</v>
      </c>
      <c r="AT104" s="162" t="s">
        <v>120</v>
      </c>
      <c r="AU104" s="162" t="s">
        <v>67</v>
      </c>
      <c r="AY104" s="17" t="s">
        <v>126</v>
      </c>
      <c r="BE104" s="163">
        <f>IF(N104="základní",J104,0)</f>
        <v>0</v>
      </c>
      <c r="BF104" s="163">
        <f>IF(N104="snížená",J104,0)</f>
        <v>0</v>
      </c>
      <c r="BG104" s="163">
        <f>IF(N104="zákl. přenesená",J104,0)</f>
        <v>0</v>
      </c>
      <c r="BH104" s="163">
        <f>IF(N104="sníž. přenesená",J104,0)</f>
        <v>0</v>
      </c>
      <c r="BI104" s="163">
        <f>IF(N104="nulová",J104,0)</f>
        <v>0</v>
      </c>
      <c r="BJ104" s="17" t="s">
        <v>75</v>
      </c>
      <c r="BK104" s="163">
        <f>ROUND(I104*H104,2)</f>
        <v>0</v>
      </c>
      <c r="BL104" s="17" t="s">
        <v>125</v>
      </c>
      <c r="BM104" s="162" t="s">
        <v>447</v>
      </c>
    </row>
    <row r="105" spans="1:65" s="2" customFormat="1" ht="21.75" customHeight="1">
      <c r="A105" s="34"/>
      <c r="B105" s="35"/>
      <c r="C105" s="151" t="s">
        <v>210</v>
      </c>
      <c r="D105" s="151" t="s">
        <v>120</v>
      </c>
      <c r="E105" s="152" t="s">
        <v>211</v>
      </c>
      <c r="F105" s="153" t="s">
        <v>212</v>
      </c>
      <c r="G105" s="154" t="s">
        <v>138</v>
      </c>
      <c r="H105" s="155">
        <v>66</v>
      </c>
      <c r="I105" s="156"/>
      <c r="J105" s="157">
        <f>ROUND(I105*H105,2)</f>
        <v>0</v>
      </c>
      <c r="K105" s="153" t="s">
        <v>124</v>
      </c>
      <c r="L105" s="39"/>
      <c r="M105" s="158" t="s">
        <v>19</v>
      </c>
      <c r="N105" s="159" t="s">
        <v>38</v>
      </c>
      <c r="O105" s="64"/>
      <c r="P105" s="160">
        <f>O105*H105</f>
        <v>0</v>
      </c>
      <c r="Q105" s="160">
        <v>0</v>
      </c>
      <c r="R105" s="160">
        <f>Q105*H105</f>
        <v>0</v>
      </c>
      <c r="S105" s="160">
        <v>0</v>
      </c>
      <c r="T105" s="161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62" t="s">
        <v>125</v>
      </c>
      <c r="AT105" s="162" t="s">
        <v>120</v>
      </c>
      <c r="AU105" s="162" t="s">
        <v>67</v>
      </c>
      <c r="AY105" s="17" t="s">
        <v>126</v>
      </c>
      <c r="BE105" s="163">
        <f>IF(N105="základní",J105,0)</f>
        <v>0</v>
      </c>
      <c r="BF105" s="163">
        <f>IF(N105="snížená",J105,0)</f>
        <v>0</v>
      </c>
      <c r="BG105" s="163">
        <f>IF(N105="zákl. přenesená",J105,0)</f>
        <v>0</v>
      </c>
      <c r="BH105" s="163">
        <f>IF(N105="sníž. přenesená",J105,0)</f>
        <v>0</v>
      </c>
      <c r="BI105" s="163">
        <f>IF(N105="nulová",J105,0)</f>
        <v>0</v>
      </c>
      <c r="BJ105" s="17" t="s">
        <v>75</v>
      </c>
      <c r="BK105" s="163">
        <f>ROUND(I105*H105,2)</f>
        <v>0</v>
      </c>
      <c r="BL105" s="17" t="s">
        <v>125</v>
      </c>
      <c r="BM105" s="162" t="s">
        <v>448</v>
      </c>
    </row>
    <row r="106" spans="1:65" s="2" customFormat="1" ht="16.5" customHeight="1">
      <c r="A106" s="34"/>
      <c r="B106" s="35"/>
      <c r="C106" s="187" t="s">
        <v>214</v>
      </c>
      <c r="D106" s="187" t="s">
        <v>157</v>
      </c>
      <c r="E106" s="188" t="s">
        <v>215</v>
      </c>
      <c r="F106" s="189" t="s">
        <v>216</v>
      </c>
      <c r="G106" s="190" t="s">
        <v>138</v>
      </c>
      <c r="H106" s="191">
        <v>66</v>
      </c>
      <c r="I106" s="192"/>
      <c r="J106" s="193">
        <f>ROUND(I106*H106,2)</f>
        <v>0</v>
      </c>
      <c r="K106" s="189" t="s">
        <v>124</v>
      </c>
      <c r="L106" s="194"/>
      <c r="M106" s="195" t="s">
        <v>19</v>
      </c>
      <c r="N106" s="196" t="s">
        <v>38</v>
      </c>
      <c r="O106" s="64"/>
      <c r="P106" s="160">
        <f>O106*H106</f>
        <v>0</v>
      </c>
      <c r="Q106" s="160">
        <v>0</v>
      </c>
      <c r="R106" s="160">
        <f>Q106*H106</f>
        <v>0</v>
      </c>
      <c r="S106" s="160">
        <v>0</v>
      </c>
      <c r="T106" s="161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62" t="s">
        <v>165</v>
      </c>
      <c r="AT106" s="162" t="s">
        <v>157</v>
      </c>
      <c r="AU106" s="162" t="s">
        <v>67</v>
      </c>
      <c r="AY106" s="17" t="s">
        <v>126</v>
      </c>
      <c r="BE106" s="163">
        <f>IF(N106="základní",J106,0)</f>
        <v>0</v>
      </c>
      <c r="BF106" s="163">
        <f>IF(N106="snížená",J106,0)</f>
        <v>0</v>
      </c>
      <c r="BG106" s="163">
        <f>IF(N106="zákl. přenesená",J106,0)</f>
        <v>0</v>
      </c>
      <c r="BH106" s="163">
        <f>IF(N106="sníž. přenesená",J106,0)</f>
        <v>0</v>
      </c>
      <c r="BI106" s="163">
        <f>IF(N106="nulová",J106,0)</f>
        <v>0</v>
      </c>
      <c r="BJ106" s="17" t="s">
        <v>75</v>
      </c>
      <c r="BK106" s="163">
        <f>ROUND(I106*H106,2)</f>
        <v>0</v>
      </c>
      <c r="BL106" s="17" t="s">
        <v>165</v>
      </c>
      <c r="BM106" s="162" t="s">
        <v>449</v>
      </c>
    </row>
    <row r="107" spans="1:65" s="2" customFormat="1" ht="44.25" customHeight="1">
      <c r="A107" s="34"/>
      <c r="B107" s="35"/>
      <c r="C107" s="151" t="s">
        <v>7</v>
      </c>
      <c r="D107" s="151" t="s">
        <v>120</v>
      </c>
      <c r="E107" s="152" t="s">
        <v>218</v>
      </c>
      <c r="F107" s="153" t="s">
        <v>219</v>
      </c>
      <c r="G107" s="154" t="s">
        <v>123</v>
      </c>
      <c r="H107" s="155">
        <v>12</v>
      </c>
      <c r="I107" s="156"/>
      <c r="J107" s="157">
        <f>ROUND(I107*H107,2)</f>
        <v>0</v>
      </c>
      <c r="K107" s="153" t="s">
        <v>124</v>
      </c>
      <c r="L107" s="39"/>
      <c r="M107" s="158" t="s">
        <v>19</v>
      </c>
      <c r="N107" s="159" t="s">
        <v>38</v>
      </c>
      <c r="O107" s="64"/>
      <c r="P107" s="160">
        <f>O107*H107</f>
        <v>0</v>
      </c>
      <c r="Q107" s="160">
        <v>0</v>
      </c>
      <c r="R107" s="160">
        <f>Q107*H107</f>
        <v>0</v>
      </c>
      <c r="S107" s="160">
        <v>0</v>
      </c>
      <c r="T107" s="161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62" t="s">
        <v>125</v>
      </c>
      <c r="AT107" s="162" t="s">
        <v>120</v>
      </c>
      <c r="AU107" s="162" t="s">
        <v>67</v>
      </c>
      <c r="AY107" s="17" t="s">
        <v>126</v>
      </c>
      <c r="BE107" s="163">
        <f>IF(N107="základní",J107,0)</f>
        <v>0</v>
      </c>
      <c r="BF107" s="163">
        <f>IF(N107="snížená",J107,0)</f>
        <v>0</v>
      </c>
      <c r="BG107" s="163">
        <f>IF(N107="zákl. přenesená",J107,0)</f>
        <v>0</v>
      </c>
      <c r="BH107" s="163">
        <f>IF(N107="sníž. přenesená",J107,0)</f>
        <v>0</v>
      </c>
      <c r="BI107" s="163">
        <f>IF(N107="nulová",J107,0)</f>
        <v>0</v>
      </c>
      <c r="BJ107" s="17" t="s">
        <v>75</v>
      </c>
      <c r="BK107" s="163">
        <f>ROUND(I107*H107,2)</f>
        <v>0</v>
      </c>
      <c r="BL107" s="17" t="s">
        <v>125</v>
      </c>
      <c r="BM107" s="162" t="s">
        <v>450</v>
      </c>
    </row>
    <row r="108" spans="1:65" s="2" customFormat="1" ht="21.75" customHeight="1">
      <c r="A108" s="34"/>
      <c r="B108" s="35"/>
      <c r="C108" s="151" t="s">
        <v>221</v>
      </c>
      <c r="D108" s="151" t="s">
        <v>120</v>
      </c>
      <c r="E108" s="152" t="s">
        <v>222</v>
      </c>
      <c r="F108" s="153" t="s">
        <v>223</v>
      </c>
      <c r="G108" s="154" t="s">
        <v>138</v>
      </c>
      <c r="H108" s="155">
        <v>96</v>
      </c>
      <c r="I108" s="156"/>
      <c r="J108" s="157">
        <f>ROUND(I108*H108,2)</f>
        <v>0</v>
      </c>
      <c r="K108" s="153" t="s">
        <v>124</v>
      </c>
      <c r="L108" s="39"/>
      <c r="M108" s="158" t="s">
        <v>19</v>
      </c>
      <c r="N108" s="159" t="s">
        <v>38</v>
      </c>
      <c r="O108" s="64"/>
      <c r="P108" s="160">
        <f>O108*H108</f>
        <v>0</v>
      </c>
      <c r="Q108" s="160">
        <v>0</v>
      </c>
      <c r="R108" s="160">
        <f>Q108*H108</f>
        <v>0</v>
      </c>
      <c r="S108" s="160">
        <v>0</v>
      </c>
      <c r="T108" s="161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62" t="s">
        <v>125</v>
      </c>
      <c r="AT108" s="162" t="s">
        <v>120</v>
      </c>
      <c r="AU108" s="162" t="s">
        <v>67</v>
      </c>
      <c r="AY108" s="17" t="s">
        <v>126</v>
      </c>
      <c r="BE108" s="163">
        <f>IF(N108="základní",J108,0)</f>
        <v>0</v>
      </c>
      <c r="BF108" s="163">
        <f>IF(N108="snížená",J108,0)</f>
        <v>0</v>
      </c>
      <c r="BG108" s="163">
        <f>IF(N108="zákl. přenesená",J108,0)</f>
        <v>0</v>
      </c>
      <c r="BH108" s="163">
        <f>IF(N108="sníž. přenesená",J108,0)</f>
        <v>0</v>
      </c>
      <c r="BI108" s="163">
        <f>IF(N108="nulová",J108,0)</f>
        <v>0</v>
      </c>
      <c r="BJ108" s="17" t="s">
        <v>75</v>
      </c>
      <c r="BK108" s="163">
        <f>ROUND(I108*H108,2)</f>
        <v>0</v>
      </c>
      <c r="BL108" s="17" t="s">
        <v>125</v>
      </c>
      <c r="BM108" s="162" t="s">
        <v>451</v>
      </c>
    </row>
    <row r="109" spans="1:65" s="11" customFormat="1">
      <c r="B109" s="164"/>
      <c r="C109" s="165"/>
      <c r="D109" s="166" t="s">
        <v>132</v>
      </c>
      <c r="E109" s="167" t="s">
        <v>19</v>
      </c>
      <c r="F109" s="168" t="s">
        <v>452</v>
      </c>
      <c r="G109" s="165"/>
      <c r="H109" s="169">
        <v>66</v>
      </c>
      <c r="I109" s="170"/>
      <c r="J109" s="165"/>
      <c r="K109" s="165"/>
      <c r="L109" s="171"/>
      <c r="M109" s="172"/>
      <c r="N109" s="173"/>
      <c r="O109" s="173"/>
      <c r="P109" s="173"/>
      <c r="Q109" s="173"/>
      <c r="R109" s="173"/>
      <c r="S109" s="173"/>
      <c r="T109" s="174"/>
      <c r="AT109" s="175" t="s">
        <v>132</v>
      </c>
      <c r="AU109" s="175" t="s">
        <v>67</v>
      </c>
      <c r="AV109" s="11" t="s">
        <v>77</v>
      </c>
      <c r="AW109" s="11" t="s">
        <v>134</v>
      </c>
      <c r="AX109" s="11" t="s">
        <v>67</v>
      </c>
      <c r="AY109" s="175" t="s">
        <v>126</v>
      </c>
    </row>
    <row r="110" spans="1:65" s="13" customFormat="1">
      <c r="B110" s="201"/>
      <c r="C110" s="202"/>
      <c r="D110" s="166" t="s">
        <v>132</v>
      </c>
      <c r="E110" s="203" t="s">
        <v>19</v>
      </c>
      <c r="F110" s="204" t="s">
        <v>230</v>
      </c>
      <c r="G110" s="202"/>
      <c r="H110" s="203" t="s">
        <v>19</v>
      </c>
      <c r="I110" s="205"/>
      <c r="J110" s="202"/>
      <c r="K110" s="202"/>
      <c r="L110" s="206"/>
      <c r="M110" s="207"/>
      <c r="N110" s="208"/>
      <c r="O110" s="208"/>
      <c r="P110" s="208"/>
      <c r="Q110" s="208"/>
      <c r="R110" s="208"/>
      <c r="S110" s="208"/>
      <c r="T110" s="209"/>
      <c r="AT110" s="210" t="s">
        <v>132</v>
      </c>
      <c r="AU110" s="210" t="s">
        <v>67</v>
      </c>
      <c r="AV110" s="13" t="s">
        <v>75</v>
      </c>
      <c r="AW110" s="13" t="s">
        <v>134</v>
      </c>
      <c r="AX110" s="13" t="s">
        <v>67</v>
      </c>
      <c r="AY110" s="210" t="s">
        <v>126</v>
      </c>
    </row>
    <row r="111" spans="1:65" s="11" customFormat="1">
      <c r="B111" s="164"/>
      <c r="C111" s="165"/>
      <c r="D111" s="166" t="s">
        <v>132</v>
      </c>
      <c r="E111" s="167" t="s">
        <v>19</v>
      </c>
      <c r="F111" s="168" t="s">
        <v>327</v>
      </c>
      <c r="G111" s="165"/>
      <c r="H111" s="169">
        <v>30</v>
      </c>
      <c r="I111" s="170"/>
      <c r="J111" s="165"/>
      <c r="K111" s="165"/>
      <c r="L111" s="171"/>
      <c r="M111" s="172"/>
      <c r="N111" s="173"/>
      <c r="O111" s="173"/>
      <c r="P111" s="173"/>
      <c r="Q111" s="173"/>
      <c r="R111" s="173"/>
      <c r="S111" s="173"/>
      <c r="T111" s="174"/>
      <c r="AT111" s="175" t="s">
        <v>132</v>
      </c>
      <c r="AU111" s="175" t="s">
        <v>67</v>
      </c>
      <c r="AV111" s="11" t="s">
        <v>77</v>
      </c>
      <c r="AW111" s="11" t="s">
        <v>134</v>
      </c>
      <c r="AX111" s="11" t="s">
        <v>67</v>
      </c>
      <c r="AY111" s="175" t="s">
        <v>126</v>
      </c>
    </row>
    <row r="112" spans="1:65" s="13" customFormat="1">
      <c r="B112" s="201"/>
      <c r="C112" s="202"/>
      <c r="D112" s="166" t="s">
        <v>132</v>
      </c>
      <c r="E112" s="203" t="s">
        <v>19</v>
      </c>
      <c r="F112" s="204" t="s">
        <v>453</v>
      </c>
      <c r="G112" s="202"/>
      <c r="H112" s="203" t="s">
        <v>19</v>
      </c>
      <c r="I112" s="205"/>
      <c r="J112" s="202"/>
      <c r="K112" s="202"/>
      <c r="L112" s="206"/>
      <c r="M112" s="207"/>
      <c r="N112" s="208"/>
      <c r="O112" s="208"/>
      <c r="P112" s="208"/>
      <c r="Q112" s="208"/>
      <c r="R112" s="208"/>
      <c r="S112" s="208"/>
      <c r="T112" s="209"/>
      <c r="AT112" s="210" t="s">
        <v>132</v>
      </c>
      <c r="AU112" s="210" t="s">
        <v>67</v>
      </c>
      <c r="AV112" s="13" t="s">
        <v>75</v>
      </c>
      <c r="AW112" s="13" t="s">
        <v>134</v>
      </c>
      <c r="AX112" s="13" t="s">
        <v>67</v>
      </c>
      <c r="AY112" s="210" t="s">
        <v>126</v>
      </c>
    </row>
    <row r="113" spans="1:65" s="12" customFormat="1">
      <c r="B113" s="176"/>
      <c r="C113" s="177"/>
      <c r="D113" s="166" t="s">
        <v>132</v>
      </c>
      <c r="E113" s="178" t="s">
        <v>19</v>
      </c>
      <c r="F113" s="179" t="s">
        <v>146</v>
      </c>
      <c r="G113" s="177"/>
      <c r="H113" s="180">
        <v>96</v>
      </c>
      <c r="I113" s="181"/>
      <c r="J113" s="177"/>
      <c r="K113" s="177"/>
      <c r="L113" s="182"/>
      <c r="M113" s="183"/>
      <c r="N113" s="184"/>
      <c r="O113" s="184"/>
      <c r="P113" s="184"/>
      <c r="Q113" s="184"/>
      <c r="R113" s="184"/>
      <c r="S113" s="184"/>
      <c r="T113" s="185"/>
      <c r="AT113" s="186" t="s">
        <v>132</v>
      </c>
      <c r="AU113" s="186" t="s">
        <v>67</v>
      </c>
      <c r="AV113" s="12" t="s">
        <v>141</v>
      </c>
      <c r="AW113" s="12" t="s">
        <v>134</v>
      </c>
      <c r="AX113" s="12" t="s">
        <v>75</v>
      </c>
      <c r="AY113" s="186" t="s">
        <v>126</v>
      </c>
    </row>
    <row r="114" spans="1:65" s="2" customFormat="1" ht="21.75" customHeight="1">
      <c r="A114" s="34"/>
      <c r="B114" s="35"/>
      <c r="C114" s="187" t="s">
        <v>225</v>
      </c>
      <c r="D114" s="187" t="s">
        <v>157</v>
      </c>
      <c r="E114" s="188" t="s">
        <v>226</v>
      </c>
      <c r="F114" s="189" t="s">
        <v>227</v>
      </c>
      <c r="G114" s="190" t="s">
        <v>138</v>
      </c>
      <c r="H114" s="191">
        <v>96</v>
      </c>
      <c r="I114" s="192"/>
      <c r="J114" s="193">
        <f t="shared" ref="J114:J123" si="20">ROUND(I114*H114,2)</f>
        <v>0</v>
      </c>
      <c r="K114" s="189" t="s">
        <v>124</v>
      </c>
      <c r="L114" s="194"/>
      <c r="M114" s="195" t="s">
        <v>19</v>
      </c>
      <c r="N114" s="196" t="s">
        <v>38</v>
      </c>
      <c r="O114" s="64"/>
      <c r="P114" s="160">
        <f t="shared" ref="P114:P123" si="21">O114*H114</f>
        <v>0</v>
      </c>
      <c r="Q114" s="160">
        <v>0</v>
      </c>
      <c r="R114" s="160">
        <f t="shared" ref="R114:R123" si="22">Q114*H114</f>
        <v>0</v>
      </c>
      <c r="S114" s="160">
        <v>0</v>
      </c>
      <c r="T114" s="161">
        <f t="shared" ref="T114:T123" si="23"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62" t="s">
        <v>165</v>
      </c>
      <c r="AT114" s="162" t="s">
        <v>157</v>
      </c>
      <c r="AU114" s="162" t="s">
        <v>67</v>
      </c>
      <c r="AY114" s="17" t="s">
        <v>126</v>
      </c>
      <c r="BE114" s="163">
        <f t="shared" ref="BE114:BE123" si="24">IF(N114="základní",J114,0)</f>
        <v>0</v>
      </c>
      <c r="BF114" s="163">
        <f t="shared" ref="BF114:BF123" si="25">IF(N114="snížená",J114,0)</f>
        <v>0</v>
      </c>
      <c r="BG114" s="163">
        <f t="shared" ref="BG114:BG123" si="26">IF(N114="zákl. přenesená",J114,0)</f>
        <v>0</v>
      </c>
      <c r="BH114" s="163">
        <f t="shared" ref="BH114:BH123" si="27">IF(N114="sníž. přenesená",J114,0)</f>
        <v>0</v>
      </c>
      <c r="BI114" s="163">
        <f t="shared" ref="BI114:BI123" si="28">IF(N114="nulová",J114,0)</f>
        <v>0</v>
      </c>
      <c r="BJ114" s="17" t="s">
        <v>75</v>
      </c>
      <c r="BK114" s="163">
        <f t="shared" ref="BK114:BK123" si="29">ROUND(I114*H114,2)</f>
        <v>0</v>
      </c>
      <c r="BL114" s="17" t="s">
        <v>165</v>
      </c>
      <c r="BM114" s="162" t="s">
        <v>454</v>
      </c>
    </row>
    <row r="115" spans="1:65" s="2" customFormat="1" ht="44.25" customHeight="1">
      <c r="A115" s="34"/>
      <c r="B115" s="35"/>
      <c r="C115" s="151" t="s">
        <v>233</v>
      </c>
      <c r="D115" s="151" t="s">
        <v>120</v>
      </c>
      <c r="E115" s="152" t="s">
        <v>234</v>
      </c>
      <c r="F115" s="153" t="s">
        <v>235</v>
      </c>
      <c r="G115" s="154" t="s">
        <v>123</v>
      </c>
      <c r="H115" s="155">
        <v>44</v>
      </c>
      <c r="I115" s="156"/>
      <c r="J115" s="157">
        <f t="shared" si="20"/>
        <v>0</v>
      </c>
      <c r="K115" s="153" t="s">
        <v>124</v>
      </c>
      <c r="L115" s="39"/>
      <c r="M115" s="158" t="s">
        <v>19</v>
      </c>
      <c r="N115" s="159" t="s">
        <v>38</v>
      </c>
      <c r="O115" s="64"/>
      <c r="P115" s="160">
        <f t="shared" si="21"/>
        <v>0</v>
      </c>
      <c r="Q115" s="160">
        <v>0</v>
      </c>
      <c r="R115" s="160">
        <f t="shared" si="22"/>
        <v>0</v>
      </c>
      <c r="S115" s="160">
        <v>0</v>
      </c>
      <c r="T115" s="161">
        <f t="shared" si="23"/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62" t="s">
        <v>154</v>
      </c>
      <c r="AT115" s="162" t="s">
        <v>120</v>
      </c>
      <c r="AU115" s="162" t="s">
        <v>67</v>
      </c>
      <c r="AY115" s="17" t="s">
        <v>126</v>
      </c>
      <c r="BE115" s="163">
        <f t="shared" si="24"/>
        <v>0</v>
      </c>
      <c r="BF115" s="163">
        <f t="shared" si="25"/>
        <v>0</v>
      </c>
      <c r="BG115" s="163">
        <f t="shared" si="26"/>
        <v>0</v>
      </c>
      <c r="BH115" s="163">
        <f t="shared" si="27"/>
        <v>0</v>
      </c>
      <c r="BI115" s="163">
        <f t="shared" si="28"/>
        <v>0</v>
      </c>
      <c r="BJ115" s="17" t="s">
        <v>75</v>
      </c>
      <c r="BK115" s="163">
        <f t="shared" si="29"/>
        <v>0</v>
      </c>
      <c r="BL115" s="17" t="s">
        <v>154</v>
      </c>
      <c r="BM115" s="162" t="s">
        <v>455</v>
      </c>
    </row>
    <row r="116" spans="1:65" s="2" customFormat="1" ht="24.2" customHeight="1">
      <c r="A116" s="34"/>
      <c r="B116" s="35"/>
      <c r="C116" s="151" t="s">
        <v>237</v>
      </c>
      <c r="D116" s="151" t="s">
        <v>120</v>
      </c>
      <c r="E116" s="152" t="s">
        <v>456</v>
      </c>
      <c r="F116" s="153" t="s">
        <v>457</v>
      </c>
      <c r="G116" s="154" t="s">
        <v>123</v>
      </c>
      <c r="H116" s="155">
        <v>15</v>
      </c>
      <c r="I116" s="156"/>
      <c r="J116" s="157">
        <f t="shared" si="20"/>
        <v>0</v>
      </c>
      <c r="K116" s="153" t="s">
        <v>124</v>
      </c>
      <c r="L116" s="39"/>
      <c r="M116" s="158" t="s">
        <v>19</v>
      </c>
      <c r="N116" s="159" t="s">
        <v>38</v>
      </c>
      <c r="O116" s="64"/>
      <c r="P116" s="160">
        <f t="shared" si="21"/>
        <v>0</v>
      </c>
      <c r="Q116" s="160">
        <v>0</v>
      </c>
      <c r="R116" s="160">
        <f t="shared" si="22"/>
        <v>0</v>
      </c>
      <c r="S116" s="160">
        <v>0</v>
      </c>
      <c r="T116" s="161">
        <f t="shared" si="23"/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62" t="s">
        <v>125</v>
      </c>
      <c r="AT116" s="162" t="s">
        <v>120</v>
      </c>
      <c r="AU116" s="162" t="s">
        <v>67</v>
      </c>
      <c r="AY116" s="17" t="s">
        <v>126</v>
      </c>
      <c r="BE116" s="163">
        <f t="shared" si="24"/>
        <v>0</v>
      </c>
      <c r="BF116" s="163">
        <f t="shared" si="25"/>
        <v>0</v>
      </c>
      <c r="BG116" s="163">
        <f t="shared" si="26"/>
        <v>0</v>
      </c>
      <c r="BH116" s="163">
        <f t="shared" si="27"/>
        <v>0</v>
      </c>
      <c r="BI116" s="163">
        <f t="shared" si="28"/>
        <v>0</v>
      </c>
      <c r="BJ116" s="17" t="s">
        <v>75</v>
      </c>
      <c r="BK116" s="163">
        <f t="shared" si="29"/>
        <v>0</v>
      </c>
      <c r="BL116" s="17" t="s">
        <v>125</v>
      </c>
      <c r="BM116" s="162" t="s">
        <v>458</v>
      </c>
    </row>
    <row r="117" spans="1:65" s="2" customFormat="1" ht="49.15" customHeight="1">
      <c r="A117" s="34"/>
      <c r="B117" s="35"/>
      <c r="C117" s="151" t="s">
        <v>258</v>
      </c>
      <c r="D117" s="151" t="s">
        <v>120</v>
      </c>
      <c r="E117" s="152" t="s">
        <v>259</v>
      </c>
      <c r="F117" s="153" t="s">
        <v>260</v>
      </c>
      <c r="G117" s="154" t="s">
        <v>123</v>
      </c>
      <c r="H117" s="155">
        <v>1</v>
      </c>
      <c r="I117" s="156"/>
      <c r="J117" s="157">
        <f t="shared" si="20"/>
        <v>0</v>
      </c>
      <c r="K117" s="153" t="s">
        <v>124</v>
      </c>
      <c r="L117" s="39"/>
      <c r="M117" s="158" t="s">
        <v>19</v>
      </c>
      <c r="N117" s="159" t="s">
        <v>38</v>
      </c>
      <c r="O117" s="64"/>
      <c r="P117" s="160">
        <f t="shared" si="21"/>
        <v>0</v>
      </c>
      <c r="Q117" s="160">
        <v>0</v>
      </c>
      <c r="R117" s="160">
        <f t="shared" si="22"/>
        <v>0</v>
      </c>
      <c r="S117" s="160">
        <v>0</v>
      </c>
      <c r="T117" s="161">
        <f t="shared" si="23"/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62" t="s">
        <v>125</v>
      </c>
      <c r="AT117" s="162" t="s">
        <v>120</v>
      </c>
      <c r="AU117" s="162" t="s">
        <v>67</v>
      </c>
      <c r="AY117" s="17" t="s">
        <v>126</v>
      </c>
      <c r="BE117" s="163">
        <f t="shared" si="24"/>
        <v>0</v>
      </c>
      <c r="BF117" s="163">
        <f t="shared" si="25"/>
        <v>0</v>
      </c>
      <c r="BG117" s="163">
        <f t="shared" si="26"/>
        <v>0</v>
      </c>
      <c r="BH117" s="163">
        <f t="shared" si="27"/>
        <v>0</v>
      </c>
      <c r="BI117" s="163">
        <f t="shared" si="28"/>
        <v>0</v>
      </c>
      <c r="BJ117" s="17" t="s">
        <v>75</v>
      </c>
      <c r="BK117" s="163">
        <f t="shared" si="29"/>
        <v>0</v>
      </c>
      <c r="BL117" s="17" t="s">
        <v>125</v>
      </c>
      <c r="BM117" s="162" t="s">
        <v>459</v>
      </c>
    </row>
    <row r="118" spans="1:65" s="2" customFormat="1" ht="62.65" customHeight="1">
      <c r="A118" s="34"/>
      <c r="B118" s="35"/>
      <c r="C118" s="151" t="s">
        <v>262</v>
      </c>
      <c r="D118" s="151" t="s">
        <v>120</v>
      </c>
      <c r="E118" s="152" t="s">
        <v>263</v>
      </c>
      <c r="F118" s="153" t="s">
        <v>264</v>
      </c>
      <c r="G118" s="154" t="s">
        <v>123</v>
      </c>
      <c r="H118" s="155">
        <v>1</v>
      </c>
      <c r="I118" s="156"/>
      <c r="J118" s="157">
        <f t="shared" si="20"/>
        <v>0</v>
      </c>
      <c r="K118" s="153" t="s">
        <v>124</v>
      </c>
      <c r="L118" s="39"/>
      <c r="M118" s="158" t="s">
        <v>19</v>
      </c>
      <c r="N118" s="159" t="s">
        <v>38</v>
      </c>
      <c r="O118" s="64"/>
      <c r="P118" s="160">
        <f t="shared" si="21"/>
        <v>0</v>
      </c>
      <c r="Q118" s="160">
        <v>0</v>
      </c>
      <c r="R118" s="160">
        <f t="shared" si="22"/>
        <v>0</v>
      </c>
      <c r="S118" s="160">
        <v>0</v>
      </c>
      <c r="T118" s="161">
        <f t="shared" si="23"/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62" t="s">
        <v>125</v>
      </c>
      <c r="AT118" s="162" t="s">
        <v>120</v>
      </c>
      <c r="AU118" s="162" t="s">
        <v>67</v>
      </c>
      <c r="AY118" s="17" t="s">
        <v>126</v>
      </c>
      <c r="BE118" s="163">
        <f t="shared" si="24"/>
        <v>0</v>
      </c>
      <c r="BF118" s="163">
        <f t="shared" si="25"/>
        <v>0</v>
      </c>
      <c r="BG118" s="163">
        <f t="shared" si="26"/>
        <v>0</v>
      </c>
      <c r="BH118" s="163">
        <f t="shared" si="27"/>
        <v>0</v>
      </c>
      <c r="BI118" s="163">
        <f t="shared" si="28"/>
        <v>0</v>
      </c>
      <c r="BJ118" s="17" t="s">
        <v>75</v>
      </c>
      <c r="BK118" s="163">
        <f t="shared" si="29"/>
        <v>0</v>
      </c>
      <c r="BL118" s="17" t="s">
        <v>125</v>
      </c>
      <c r="BM118" s="162" t="s">
        <v>460</v>
      </c>
    </row>
    <row r="119" spans="1:65" s="2" customFormat="1" ht="37.9" customHeight="1">
      <c r="A119" s="34"/>
      <c r="B119" s="35"/>
      <c r="C119" s="151" t="s">
        <v>254</v>
      </c>
      <c r="D119" s="151" t="s">
        <v>120</v>
      </c>
      <c r="E119" s="152" t="s">
        <v>255</v>
      </c>
      <c r="F119" s="153" t="s">
        <v>256</v>
      </c>
      <c r="G119" s="154" t="s">
        <v>123</v>
      </c>
      <c r="H119" s="155">
        <v>10</v>
      </c>
      <c r="I119" s="156"/>
      <c r="J119" s="157">
        <f t="shared" si="20"/>
        <v>0</v>
      </c>
      <c r="K119" s="153" t="s">
        <v>124</v>
      </c>
      <c r="L119" s="39"/>
      <c r="M119" s="158" t="s">
        <v>19</v>
      </c>
      <c r="N119" s="159" t="s">
        <v>38</v>
      </c>
      <c r="O119" s="64"/>
      <c r="P119" s="160">
        <f t="shared" si="21"/>
        <v>0</v>
      </c>
      <c r="Q119" s="160">
        <v>0</v>
      </c>
      <c r="R119" s="160">
        <f t="shared" si="22"/>
        <v>0</v>
      </c>
      <c r="S119" s="160">
        <v>0</v>
      </c>
      <c r="T119" s="161">
        <f t="shared" si="23"/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62" t="s">
        <v>125</v>
      </c>
      <c r="AT119" s="162" t="s">
        <v>120</v>
      </c>
      <c r="AU119" s="162" t="s">
        <v>67</v>
      </c>
      <c r="AY119" s="17" t="s">
        <v>126</v>
      </c>
      <c r="BE119" s="163">
        <f t="shared" si="24"/>
        <v>0</v>
      </c>
      <c r="BF119" s="163">
        <f t="shared" si="25"/>
        <v>0</v>
      </c>
      <c r="BG119" s="163">
        <f t="shared" si="26"/>
        <v>0</v>
      </c>
      <c r="BH119" s="163">
        <f t="shared" si="27"/>
        <v>0</v>
      </c>
      <c r="BI119" s="163">
        <f t="shared" si="28"/>
        <v>0</v>
      </c>
      <c r="BJ119" s="17" t="s">
        <v>75</v>
      </c>
      <c r="BK119" s="163">
        <f t="shared" si="29"/>
        <v>0</v>
      </c>
      <c r="BL119" s="17" t="s">
        <v>125</v>
      </c>
      <c r="BM119" s="162" t="s">
        <v>461</v>
      </c>
    </row>
    <row r="120" spans="1:65" s="2" customFormat="1" ht="24.2" customHeight="1">
      <c r="A120" s="34"/>
      <c r="B120" s="35"/>
      <c r="C120" s="151" t="s">
        <v>266</v>
      </c>
      <c r="D120" s="151" t="s">
        <v>120</v>
      </c>
      <c r="E120" s="152" t="s">
        <v>267</v>
      </c>
      <c r="F120" s="153" t="s">
        <v>268</v>
      </c>
      <c r="G120" s="154" t="s">
        <v>123</v>
      </c>
      <c r="H120" s="155">
        <v>1</v>
      </c>
      <c r="I120" s="156"/>
      <c r="J120" s="157">
        <f t="shared" si="20"/>
        <v>0</v>
      </c>
      <c r="K120" s="153" t="s">
        <v>124</v>
      </c>
      <c r="L120" s="39"/>
      <c r="M120" s="158" t="s">
        <v>19</v>
      </c>
      <c r="N120" s="159" t="s">
        <v>38</v>
      </c>
      <c r="O120" s="64"/>
      <c r="P120" s="160">
        <f t="shared" si="21"/>
        <v>0</v>
      </c>
      <c r="Q120" s="160">
        <v>0</v>
      </c>
      <c r="R120" s="160">
        <f t="shared" si="22"/>
        <v>0</v>
      </c>
      <c r="S120" s="160">
        <v>0</v>
      </c>
      <c r="T120" s="161">
        <f t="shared" si="23"/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62" t="s">
        <v>125</v>
      </c>
      <c r="AT120" s="162" t="s">
        <v>120</v>
      </c>
      <c r="AU120" s="162" t="s">
        <v>67</v>
      </c>
      <c r="AY120" s="17" t="s">
        <v>126</v>
      </c>
      <c r="BE120" s="163">
        <f t="shared" si="24"/>
        <v>0</v>
      </c>
      <c r="BF120" s="163">
        <f t="shared" si="25"/>
        <v>0</v>
      </c>
      <c r="BG120" s="163">
        <f t="shared" si="26"/>
        <v>0</v>
      </c>
      <c r="BH120" s="163">
        <f t="shared" si="27"/>
        <v>0</v>
      </c>
      <c r="BI120" s="163">
        <f t="shared" si="28"/>
        <v>0</v>
      </c>
      <c r="BJ120" s="17" t="s">
        <v>75</v>
      </c>
      <c r="BK120" s="163">
        <f t="shared" si="29"/>
        <v>0</v>
      </c>
      <c r="BL120" s="17" t="s">
        <v>125</v>
      </c>
      <c r="BM120" s="162" t="s">
        <v>462</v>
      </c>
    </row>
    <row r="121" spans="1:65" s="2" customFormat="1" ht="24.2" customHeight="1">
      <c r="A121" s="34"/>
      <c r="B121" s="35"/>
      <c r="C121" s="151" t="s">
        <v>241</v>
      </c>
      <c r="D121" s="151" t="s">
        <v>120</v>
      </c>
      <c r="E121" s="152" t="s">
        <v>242</v>
      </c>
      <c r="F121" s="153" t="s">
        <v>243</v>
      </c>
      <c r="G121" s="154" t="s">
        <v>244</v>
      </c>
      <c r="H121" s="155">
        <v>27</v>
      </c>
      <c r="I121" s="156"/>
      <c r="J121" s="157">
        <f t="shared" si="20"/>
        <v>0</v>
      </c>
      <c r="K121" s="153" t="s">
        <v>124</v>
      </c>
      <c r="L121" s="39"/>
      <c r="M121" s="158" t="s">
        <v>19</v>
      </c>
      <c r="N121" s="159" t="s">
        <v>38</v>
      </c>
      <c r="O121" s="64"/>
      <c r="P121" s="160">
        <f t="shared" si="21"/>
        <v>0</v>
      </c>
      <c r="Q121" s="160">
        <v>0</v>
      </c>
      <c r="R121" s="160">
        <f t="shared" si="22"/>
        <v>0</v>
      </c>
      <c r="S121" s="160">
        <v>0</v>
      </c>
      <c r="T121" s="161">
        <f t="shared" si="23"/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62" t="s">
        <v>125</v>
      </c>
      <c r="AT121" s="162" t="s">
        <v>120</v>
      </c>
      <c r="AU121" s="162" t="s">
        <v>67</v>
      </c>
      <c r="AY121" s="17" t="s">
        <v>126</v>
      </c>
      <c r="BE121" s="163">
        <f t="shared" si="24"/>
        <v>0</v>
      </c>
      <c r="BF121" s="163">
        <f t="shared" si="25"/>
        <v>0</v>
      </c>
      <c r="BG121" s="163">
        <f t="shared" si="26"/>
        <v>0</v>
      </c>
      <c r="BH121" s="163">
        <f t="shared" si="27"/>
        <v>0</v>
      </c>
      <c r="BI121" s="163">
        <f t="shared" si="28"/>
        <v>0</v>
      </c>
      <c r="BJ121" s="17" t="s">
        <v>75</v>
      </c>
      <c r="BK121" s="163">
        <f t="shared" si="29"/>
        <v>0</v>
      </c>
      <c r="BL121" s="17" t="s">
        <v>125</v>
      </c>
      <c r="BM121" s="162" t="s">
        <v>463</v>
      </c>
    </row>
    <row r="122" spans="1:65" s="2" customFormat="1" ht="21.75" customHeight="1">
      <c r="A122" s="34"/>
      <c r="B122" s="35"/>
      <c r="C122" s="151" t="s">
        <v>246</v>
      </c>
      <c r="D122" s="151" t="s">
        <v>120</v>
      </c>
      <c r="E122" s="152" t="s">
        <v>247</v>
      </c>
      <c r="F122" s="153" t="s">
        <v>248</v>
      </c>
      <c r="G122" s="154" t="s">
        <v>244</v>
      </c>
      <c r="H122" s="155">
        <v>4</v>
      </c>
      <c r="I122" s="156"/>
      <c r="J122" s="157">
        <f t="shared" si="20"/>
        <v>0</v>
      </c>
      <c r="K122" s="153" t="s">
        <v>124</v>
      </c>
      <c r="L122" s="39"/>
      <c r="M122" s="158" t="s">
        <v>19</v>
      </c>
      <c r="N122" s="159" t="s">
        <v>38</v>
      </c>
      <c r="O122" s="64"/>
      <c r="P122" s="160">
        <f t="shared" si="21"/>
        <v>0</v>
      </c>
      <c r="Q122" s="160">
        <v>0</v>
      </c>
      <c r="R122" s="160">
        <f t="shared" si="22"/>
        <v>0</v>
      </c>
      <c r="S122" s="160">
        <v>0</v>
      </c>
      <c r="T122" s="161">
        <f t="shared" si="23"/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62" t="s">
        <v>125</v>
      </c>
      <c r="AT122" s="162" t="s">
        <v>120</v>
      </c>
      <c r="AU122" s="162" t="s">
        <v>67</v>
      </c>
      <c r="AY122" s="17" t="s">
        <v>126</v>
      </c>
      <c r="BE122" s="163">
        <f t="shared" si="24"/>
        <v>0</v>
      </c>
      <c r="BF122" s="163">
        <f t="shared" si="25"/>
        <v>0</v>
      </c>
      <c r="BG122" s="163">
        <f t="shared" si="26"/>
        <v>0</v>
      </c>
      <c r="BH122" s="163">
        <f t="shared" si="27"/>
        <v>0</v>
      </c>
      <c r="BI122" s="163">
        <f t="shared" si="28"/>
        <v>0</v>
      </c>
      <c r="BJ122" s="17" t="s">
        <v>75</v>
      </c>
      <c r="BK122" s="163">
        <f t="shared" si="29"/>
        <v>0</v>
      </c>
      <c r="BL122" s="17" t="s">
        <v>125</v>
      </c>
      <c r="BM122" s="162" t="s">
        <v>464</v>
      </c>
    </row>
    <row r="123" spans="1:65" s="2" customFormat="1" ht="24.2" customHeight="1">
      <c r="A123" s="34"/>
      <c r="B123" s="35"/>
      <c r="C123" s="151" t="s">
        <v>250</v>
      </c>
      <c r="D123" s="151" t="s">
        <v>120</v>
      </c>
      <c r="E123" s="152" t="s">
        <v>251</v>
      </c>
      <c r="F123" s="153" t="s">
        <v>252</v>
      </c>
      <c r="G123" s="154" t="s">
        <v>244</v>
      </c>
      <c r="H123" s="155">
        <v>4</v>
      </c>
      <c r="I123" s="156"/>
      <c r="J123" s="157">
        <f t="shared" si="20"/>
        <v>0</v>
      </c>
      <c r="K123" s="153" t="s">
        <v>124</v>
      </c>
      <c r="L123" s="39"/>
      <c r="M123" s="225" t="s">
        <v>19</v>
      </c>
      <c r="N123" s="226" t="s">
        <v>38</v>
      </c>
      <c r="O123" s="227"/>
      <c r="P123" s="228">
        <f t="shared" si="21"/>
        <v>0</v>
      </c>
      <c r="Q123" s="228">
        <v>0</v>
      </c>
      <c r="R123" s="228">
        <f t="shared" si="22"/>
        <v>0</v>
      </c>
      <c r="S123" s="228">
        <v>0</v>
      </c>
      <c r="T123" s="229">
        <f t="shared" si="23"/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62" t="s">
        <v>125</v>
      </c>
      <c r="AT123" s="162" t="s">
        <v>120</v>
      </c>
      <c r="AU123" s="162" t="s">
        <v>67</v>
      </c>
      <c r="AY123" s="17" t="s">
        <v>126</v>
      </c>
      <c r="BE123" s="163">
        <f t="shared" si="24"/>
        <v>0</v>
      </c>
      <c r="BF123" s="163">
        <f t="shared" si="25"/>
        <v>0</v>
      </c>
      <c r="BG123" s="163">
        <f t="shared" si="26"/>
        <v>0</v>
      </c>
      <c r="BH123" s="163">
        <f t="shared" si="27"/>
        <v>0</v>
      </c>
      <c r="BI123" s="163">
        <f t="shared" si="28"/>
        <v>0</v>
      </c>
      <c r="BJ123" s="17" t="s">
        <v>75</v>
      </c>
      <c r="BK123" s="163">
        <f t="shared" si="29"/>
        <v>0</v>
      </c>
      <c r="BL123" s="17" t="s">
        <v>125</v>
      </c>
      <c r="BM123" s="162" t="s">
        <v>465</v>
      </c>
    </row>
    <row r="124" spans="1:65" s="2" customFormat="1" ht="6.95" customHeight="1">
      <c r="A124" s="34"/>
      <c r="B124" s="47"/>
      <c r="C124" s="48"/>
      <c r="D124" s="48"/>
      <c r="E124" s="48"/>
      <c r="F124" s="48"/>
      <c r="G124" s="48"/>
      <c r="H124" s="48"/>
      <c r="I124" s="48"/>
      <c r="J124" s="48"/>
      <c r="K124" s="48"/>
      <c r="L124" s="39"/>
      <c r="M124" s="34"/>
      <c r="O124" s="34"/>
      <c r="P124" s="34"/>
      <c r="Q124" s="34"/>
      <c r="R124" s="34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</sheetData>
  <sheetProtection algorithmName="SHA-512" hashValue="bpnYP0FocTJ5efawbY5LZecfPqOrC6/Ac0r512DBL/Bb9PMw6PRLtv2rgHXkku8JONChp2QZSo90iP9iMBvNDg==" saltValue="9RstsVIkbr8bolXblNuFTWWZcQoNv70kRN+U2/fBd3IU8VNrwBMIPc7L7BNm7m5N+sDBAv2GwxqA4PYCuBCp9A==" spinCount="100000" sheet="1" objects="1" scenarios="1" formatColumns="0" formatRows="0" autoFilter="0"/>
  <autoFilter ref="C78:K123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8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19"/>
      <c r="M2" s="319"/>
      <c r="N2" s="319"/>
      <c r="O2" s="319"/>
      <c r="P2" s="319"/>
      <c r="Q2" s="319"/>
      <c r="R2" s="319"/>
      <c r="S2" s="319"/>
      <c r="T2" s="319"/>
      <c r="U2" s="319"/>
      <c r="V2" s="319"/>
      <c r="AT2" s="17" t="s">
        <v>89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77</v>
      </c>
    </row>
    <row r="4" spans="1:46" s="1" customFormat="1" ht="24.95" customHeight="1">
      <c r="B4" s="20"/>
      <c r="D4" s="103" t="s">
        <v>99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62" t="str">
        <f>'Rekapitulace stavby'!K6</f>
        <v>Oprava osvětlení na trati Přerov - Nedakonice</v>
      </c>
      <c r="F7" s="363"/>
      <c r="G7" s="363"/>
      <c r="H7" s="363"/>
      <c r="L7" s="20"/>
    </row>
    <row r="8" spans="1:46" s="2" customFormat="1" ht="12" customHeight="1">
      <c r="A8" s="34"/>
      <c r="B8" s="39"/>
      <c r="C8" s="34"/>
      <c r="D8" s="105" t="s">
        <v>100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64" t="s">
        <v>466</v>
      </c>
      <c r="F9" s="365"/>
      <c r="G9" s="365"/>
      <c r="H9" s="365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>
        <f>'Rekapitulace stavby'!AN8</f>
        <v>0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24</v>
      </c>
      <c r="E14" s="34"/>
      <c r="F14" s="34"/>
      <c r="G14" s="34"/>
      <c r="H14" s="34"/>
      <c r="I14" s="105" t="s">
        <v>25</v>
      </c>
      <c r="J14" s="107" t="s">
        <v>19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22</v>
      </c>
      <c r="F15" s="34"/>
      <c r="G15" s="34"/>
      <c r="H15" s="34"/>
      <c r="I15" s="105" t="s">
        <v>26</v>
      </c>
      <c r="J15" s="107" t="s">
        <v>19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27</v>
      </c>
      <c r="E17" s="34"/>
      <c r="F17" s="34"/>
      <c r="G17" s="34"/>
      <c r="H17" s="34"/>
      <c r="I17" s="105" t="s">
        <v>25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66" t="str">
        <f>'Rekapitulace stavby'!E14</f>
        <v>Vyplň údaj</v>
      </c>
      <c r="F18" s="367"/>
      <c r="G18" s="367"/>
      <c r="H18" s="367"/>
      <c r="I18" s="105" t="s">
        <v>26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29</v>
      </c>
      <c r="E20" s="34"/>
      <c r="F20" s="34"/>
      <c r="G20" s="34"/>
      <c r="H20" s="34"/>
      <c r="I20" s="105" t="s">
        <v>25</v>
      </c>
      <c r="J20" s="107" t="s">
        <v>19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">
        <v>22</v>
      </c>
      <c r="F21" s="34"/>
      <c r="G21" s="34"/>
      <c r="H21" s="34"/>
      <c r="I21" s="105" t="s">
        <v>26</v>
      </c>
      <c r="J21" s="107" t="s">
        <v>19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30</v>
      </c>
      <c r="E23" s="34"/>
      <c r="F23" s="34"/>
      <c r="G23" s="34"/>
      <c r="H23" s="34"/>
      <c r="I23" s="105" t="s">
        <v>25</v>
      </c>
      <c r="J23" s="107" t="s">
        <v>19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">
        <v>22</v>
      </c>
      <c r="F24" s="34"/>
      <c r="G24" s="34"/>
      <c r="H24" s="34"/>
      <c r="I24" s="105" t="s">
        <v>26</v>
      </c>
      <c r="J24" s="107" t="s">
        <v>19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31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68" t="s">
        <v>19</v>
      </c>
      <c r="F27" s="368"/>
      <c r="G27" s="368"/>
      <c r="H27" s="368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33</v>
      </c>
      <c r="E30" s="34"/>
      <c r="F30" s="34"/>
      <c r="G30" s="34"/>
      <c r="H30" s="34"/>
      <c r="I30" s="34"/>
      <c r="J30" s="114">
        <f>ROUND(J79,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35</v>
      </c>
      <c r="G32" s="34"/>
      <c r="H32" s="34"/>
      <c r="I32" s="115" t="s">
        <v>34</v>
      </c>
      <c r="J32" s="115" t="s">
        <v>36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37</v>
      </c>
      <c r="E33" s="105" t="s">
        <v>38</v>
      </c>
      <c r="F33" s="117">
        <f>ROUND((SUM(BE79:BE107)),  2)</f>
        <v>0</v>
      </c>
      <c r="G33" s="34"/>
      <c r="H33" s="34"/>
      <c r="I33" s="118">
        <v>0.21</v>
      </c>
      <c r="J33" s="117">
        <f>ROUND(((SUM(BE79:BE107))*I33),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39</v>
      </c>
      <c r="F34" s="117">
        <f>ROUND((SUM(BF79:BF107)),  2)</f>
        <v>0</v>
      </c>
      <c r="G34" s="34"/>
      <c r="H34" s="34"/>
      <c r="I34" s="118">
        <v>0.15</v>
      </c>
      <c r="J34" s="117">
        <f>ROUND(((SUM(BF79:BF107))*I34),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40</v>
      </c>
      <c r="F35" s="117">
        <f>ROUND((SUM(BG79:BG107)),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41</v>
      </c>
      <c r="F36" s="117">
        <f>ROUND((SUM(BH79:BH107)),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42</v>
      </c>
      <c r="F37" s="117">
        <f>ROUND((SUM(BI79:BI107)),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43</v>
      </c>
      <c r="E39" s="121"/>
      <c r="F39" s="121"/>
      <c r="G39" s="122" t="s">
        <v>44</v>
      </c>
      <c r="H39" s="123" t="s">
        <v>45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102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60" t="str">
        <f>E7</f>
        <v>Oprava osvětlení na trati Přerov - Nedakonice</v>
      </c>
      <c r="F48" s="361"/>
      <c r="G48" s="361"/>
      <c r="H48" s="361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100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48" t="str">
        <f>E9</f>
        <v>SO03.2 - Oprava osvětlení podchou ŽST Huštěnovice</v>
      </c>
      <c r="F50" s="359"/>
      <c r="G50" s="359"/>
      <c r="H50" s="359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29" t="s">
        <v>23</v>
      </c>
      <c r="J52" s="59">
        <f>IF(J12="","",J12)</f>
        <v>0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24</v>
      </c>
      <c r="D54" s="36"/>
      <c r="E54" s="36"/>
      <c r="F54" s="27" t="str">
        <f>E15</f>
        <v xml:space="preserve"> </v>
      </c>
      <c r="G54" s="36"/>
      <c r="H54" s="36"/>
      <c r="I54" s="29" t="s">
        <v>29</v>
      </c>
      <c r="J54" s="32" t="str">
        <f>E21</f>
        <v xml:space="preserve"> 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27</v>
      </c>
      <c r="D55" s="36"/>
      <c r="E55" s="36"/>
      <c r="F55" s="27" t="str">
        <f>IF(E18="","",E18)</f>
        <v>Vyplň údaj</v>
      </c>
      <c r="G55" s="36"/>
      <c r="H55" s="36"/>
      <c r="I55" s="29" t="s">
        <v>30</v>
      </c>
      <c r="J55" s="32" t="str">
        <f>E24</f>
        <v xml:space="preserve"> 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103</v>
      </c>
      <c r="D57" s="131"/>
      <c r="E57" s="131"/>
      <c r="F57" s="131"/>
      <c r="G57" s="131"/>
      <c r="H57" s="131"/>
      <c r="I57" s="131"/>
      <c r="J57" s="132" t="s">
        <v>104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65</v>
      </c>
      <c r="D59" s="36"/>
      <c r="E59" s="36"/>
      <c r="F59" s="36"/>
      <c r="G59" s="36"/>
      <c r="H59" s="36"/>
      <c r="I59" s="36"/>
      <c r="J59" s="77">
        <f>J79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105</v>
      </c>
    </row>
    <row r="60" spans="1:47" s="2" customFormat="1" ht="21.75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06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6.95" customHeight="1">
      <c r="A61" s="34"/>
      <c r="B61" s="47"/>
      <c r="C61" s="48"/>
      <c r="D61" s="48"/>
      <c r="E61" s="48"/>
      <c r="F61" s="48"/>
      <c r="G61" s="48"/>
      <c r="H61" s="48"/>
      <c r="I61" s="48"/>
      <c r="J61" s="48"/>
      <c r="K61" s="48"/>
      <c r="L61" s="10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5" spans="1:65" s="2" customFormat="1" ht="6.95" customHeight="1">
      <c r="A65" s="34"/>
      <c r="B65" s="49"/>
      <c r="C65" s="50"/>
      <c r="D65" s="50"/>
      <c r="E65" s="50"/>
      <c r="F65" s="50"/>
      <c r="G65" s="50"/>
      <c r="H65" s="50"/>
      <c r="I65" s="50"/>
      <c r="J65" s="50"/>
      <c r="K65" s="50"/>
      <c r="L65" s="10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65" s="2" customFormat="1" ht="24.95" customHeight="1">
      <c r="A66" s="34"/>
      <c r="B66" s="35"/>
      <c r="C66" s="23" t="s">
        <v>107</v>
      </c>
      <c r="D66" s="36"/>
      <c r="E66" s="36"/>
      <c r="F66" s="36"/>
      <c r="G66" s="36"/>
      <c r="H66" s="36"/>
      <c r="I66" s="36"/>
      <c r="J66" s="36"/>
      <c r="K66" s="36"/>
      <c r="L66" s="106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pans="1:65" s="2" customFormat="1" ht="6.95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0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65" s="2" customFormat="1" ht="12" customHeight="1">
      <c r="A68" s="34"/>
      <c r="B68" s="35"/>
      <c r="C68" s="29" t="s">
        <v>16</v>
      </c>
      <c r="D68" s="36"/>
      <c r="E68" s="36"/>
      <c r="F68" s="36"/>
      <c r="G68" s="36"/>
      <c r="H68" s="36"/>
      <c r="I68" s="36"/>
      <c r="J68" s="36"/>
      <c r="K68" s="36"/>
      <c r="L68" s="10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65" s="2" customFormat="1" ht="16.5" customHeight="1">
      <c r="A69" s="34"/>
      <c r="B69" s="35"/>
      <c r="C69" s="36"/>
      <c r="D69" s="36"/>
      <c r="E69" s="360" t="str">
        <f>E7</f>
        <v>Oprava osvětlení na trati Přerov - Nedakonice</v>
      </c>
      <c r="F69" s="361"/>
      <c r="G69" s="361"/>
      <c r="H69" s="361"/>
      <c r="I69" s="36"/>
      <c r="J69" s="36"/>
      <c r="K69" s="36"/>
      <c r="L69" s="10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65" s="2" customFormat="1" ht="12" customHeight="1">
      <c r="A70" s="34"/>
      <c r="B70" s="35"/>
      <c r="C70" s="29" t="s">
        <v>100</v>
      </c>
      <c r="D70" s="36"/>
      <c r="E70" s="36"/>
      <c r="F70" s="36"/>
      <c r="G70" s="36"/>
      <c r="H70" s="36"/>
      <c r="I70" s="36"/>
      <c r="J70" s="36"/>
      <c r="K70" s="36"/>
      <c r="L70" s="10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65" s="2" customFormat="1" ht="16.5" customHeight="1">
      <c r="A71" s="34"/>
      <c r="B71" s="35"/>
      <c r="C71" s="36"/>
      <c r="D71" s="36"/>
      <c r="E71" s="348" t="str">
        <f>E9</f>
        <v>SO03.2 - Oprava osvětlení podchou ŽST Huštěnovice</v>
      </c>
      <c r="F71" s="359"/>
      <c r="G71" s="359"/>
      <c r="H71" s="359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65" s="2" customFormat="1" ht="6.95" customHeight="1">
      <c r="A72" s="34"/>
      <c r="B72" s="35"/>
      <c r="C72" s="36"/>
      <c r="D72" s="36"/>
      <c r="E72" s="36"/>
      <c r="F72" s="36"/>
      <c r="G72" s="36"/>
      <c r="H72" s="36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65" s="2" customFormat="1" ht="12" customHeight="1">
      <c r="A73" s="34"/>
      <c r="B73" s="35"/>
      <c r="C73" s="29" t="s">
        <v>21</v>
      </c>
      <c r="D73" s="36"/>
      <c r="E73" s="36"/>
      <c r="F73" s="27" t="str">
        <f>F12</f>
        <v xml:space="preserve"> </v>
      </c>
      <c r="G73" s="36"/>
      <c r="H73" s="36"/>
      <c r="I73" s="29" t="s">
        <v>23</v>
      </c>
      <c r="J73" s="59">
        <f>IF(J12="","",J12)</f>
        <v>0</v>
      </c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65" s="2" customFormat="1" ht="6.95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65" s="2" customFormat="1" ht="15.2" customHeight="1">
      <c r="A75" s="34"/>
      <c r="B75" s="35"/>
      <c r="C75" s="29" t="s">
        <v>24</v>
      </c>
      <c r="D75" s="36"/>
      <c r="E75" s="36"/>
      <c r="F75" s="27" t="str">
        <f>E15</f>
        <v xml:space="preserve"> </v>
      </c>
      <c r="G75" s="36"/>
      <c r="H75" s="36"/>
      <c r="I75" s="29" t="s">
        <v>29</v>
      </c>
      <c r="J75" s="32" t="str">
        <f>E21</f>
        <v xml:space="preserve"> </v>
      </c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65" s="2" customFormat="1" ht="15.2" customHeight="1">
      <c r="A76" s="34"/>
      <c r="B76" s="35"/>
      <c r="C76" s="29" t="s">
        <v>27</v>
      </c>
      <c r="D76" s="36"/>
      <c r="E76" s="36"/>
      <c r="F76" s="27" t="str">
        <f>IF(E18="","",E18)</f>
        <v>Vyplň údaj</v>
      </c>
      <c r="G76" s="36"/>
      <c r="H76" s="36"/>
      <c r="I76" s="29" t="s">
        <v>30</v>
      </c>
      <c r="J76" s="32" t="str">
        <f>E24</f>
        <v xml:space="preserve"> </v>
      </c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65" s="2" customFormat="1" ht="10.35" customHeight="1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65" s="10" customFormat="1" ht="29.25" customHeight="1">
      <c r="A78" s="140"/>
      <c r="B78" s="141"/>
      <c r="C78" s="142" t="s">
        <v>108</v>
      </c>
      <c r="D78" s="143" t="s">
        <v>52</v>
      </c>
      <c r="E78" s="143" t="s">
        <v>48</v>
      </c>
      <c r="F78" s="143" t="s">
        <v>49</v>
      </c>
      <c r="G78" s="143" t="s">
        <v>109</v>
      </c>
      <c r="H78" s="143" t="s">
        <v>110</v>
      </c>
      <c r="I78" s="143" t="s">
        <v>111</v>
      </c>
      <c r="J78" s="143" t="s">
        <v>104</v>
      </c>
      <c r="K78" s="144" t="s">
        <v>112</v>
      </c>
      <c r="L78" s="145"/>
      <c r="M78" s="68" t="s">
        <v>19</v>
      </c>
      <c r="N78" s="69" t="s">
        <v>37</v>
      </c>
      <c r="O78" s="69" t="s">
        <v>113</v>
      </c>
      <c r="P78" s="69" t="s">
        <v>114</v>
      </c>
      <c r="Q78" s="69" t="s">
        <v>115</v>
      </c>
      <c r="R78" s="69" t="s">
        <v>116</v>
      </c>
      <c r="S78" s="69" t="s">
        <v>117</v>
      </c>
      <c r="T78" s="70" t="s">
        <v>118</v>
      </c>
      <c r="U78" s="140"/>
      <c r="V78" s="140"/>
      <c r="W78" s="140"/>
      <c r="X78" s="140"/>
      <c r="Y78" s="140"/>
      <c r="Z78" s="140"/>
      <c r="AA78" s="140"/>
      <c r="AB78" s="140"/>
      <c r="AC78" s="140"/>
      <c r="AD78" s="140"/>
      <c r="AE78" s="140"/>
    </row>
    <row r="79" spans="1:65" s="2" customFormat="1" ht="22.9" customHeight="1">
      <c r="A79" s="34"/>
      <c r="B79" s="35"/>
      <c r="C79" s="75" t="s">
        <v>119</v>
      </c>
      <c r="D79" s="36"/>
      <c r="E79" s="36"/>
      <c r="F79" s="36"/>
      <c r="G79" s="36"/>
      <c r="H79" s="36"/>
      <c r="I79" s="36"/>
      <c r="J79" s="146">
        <f>BK79</f>
        <v>0</v>
      </c>
      <c r="K79" s="36"/>
      <c r="L79" s="39"/>
      <c r="M79" s="71"/>
      <c r="N79" s="147"/>
      <c r="O79" s="72"/>
      <c r="P79" s="148">
        <f>SUM(P80:P107)</f>
        <v>0</v>
      </c>
      <c r="Q79" s="72"/>
      <c r="R79" s="148">
        <f>SUM(R80:R107)</f>
        <v>0</v>
      </c>
      <c r="S79" s="72"/>
      <c r="T79" s="149">
        <f>SUM(T80:T107)</f>
        <v>0</v>
      </c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T79" s="17" t="s">
        <v>66</v>
      </c>
      <c r="AU79" s="17" t="s">
        <v>105</v>
      </c>
      <c r="BK79" s="150">
        <f>SUM(BK80:BK107)</f>
        <v>0</v>
      </c>
    </row>
    <row r="80" spans="1:65" s="2" customFormat="1" ht="16.5" customHeight="1">
      <c r="A80" s="34"/>
      <c r="B80" s="35"/>
      <c r="C80" s="151" t="s">
        <v>75</v>
      </c>
      <c r="D80" s="151" t="s">
        <v>120</v>
      </c>
      <c r="E80" s="152" t="s">
        <v>148</v>
      </c>
      <c r="F80" s="153" t="s">
        <v>149</v>
      </c>
      <c r="G80" s="154" t="s">
        <v>123</v>
      </c>
      <c r="H80" s="155">
        <v>9</v>
      </c>
      <c r="I80" s="156"/>
      <c r="J80" s="157">
        <f t="shared" ref="J80:J85" si="0">ROUND(I80*H80,2)</f>
        <v>0</v>
      </c>
      <c r="K80" s="153" t="s">
        <v>124</v>
      </c>
      <c r="L80" s="39"/>
      <c r="M80" s="158" t="s">
        <v>19</v>
      </c>
      <c r="N80" s="159" t="s">
        <v>38</v>
      </c>
      <c r="O80" s="64"/>
      <c r="P80" s="160">
        <f t="shared" ref="P80:P85" si="1">O80*H80</f>
        <v>0</v>
      </c>
      <c r="Q80" s="160">
        <v>0</v>
      </c>
      <c r="R80" s="160">
        <f t="shared" ref="R80:R85" si="2">Q80*H80</f>
        <v>0</v>
      </c>
      <c r="S80" s="160">
        <v>0</v>
      </c>
      <c r="T80" s="161">
        <f t="shared" ref="T80:T85" si="3">S80*H80</f>
        <v>0</v>
      </c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R80" s="162" t="s">
        <v>125</v>
      </c>
      <c r="AT80" s="162" t="s">
        <v>120</v>
      </c>
      <c r="AU80" s="162" t="s">
        <v>67</v>
      </c>
      <c r="AY80" s="17" t="s">
        <v>126</v>
      </c>
      <c r="BE80" s="163">
        <f t="shared" ref="BE80:BE85" si="4">IF(N80="základní",J80,0)</f>
        <v>0</v>
      </c>
      <c r="BF80" s="163">
        <f t="shared" ref="BF80:BF85" si="5">IF(N80="snížená",J80,0)</f>
        <v>0</v>
      </c>
      <c r="BG80" s="163">
        <f t="shared" ref="BG80:BG85" si="6">IF(N80="zákl. přenesená",J80,0)</f>
        <v>0</v>
      </c>
      <c r="BH80" s="163">
        <f t="shared" ref="BH80:BH85" si="7">IF(N80="sníž. přenesená",J80,0)</f>
        <v>0</v>
      </c>
      <c r="BI80" s="163">
        <f t="shared" ref="BI80:BI85" si="8">IF(N80="nulová",J80,0)</f>
        <v>0</v>
      </c>
      <c r="BJ80" s="17" t="s">
        <v>75</v>
      </c>
      <c r="BK80" s="163">
        <f t="shared" ref="BK80:BK85" si="9">ROUND(I80*H80,2)</f>
        <v>0</v>
      </c>
      <c r="BL80" s="17" t="s">
        <v>125</v>
      </c>
      <c r="BM80" s="162" t="s">
        <v>467</v>
      </c>
    </row>
    <row r="81" spans="1:65" s="2" customFormat="1" ht="21.75" customHeight="1">
      <c r="A81" s="34"/>
      <c r="B81" s="35"/>
      <c r="C81" s="151" t="s">
        <v>77</v>
      </c>
      <c r="D81" s="151" t="s">
        <v>120</v>
      </c>
      <c r="E81" s="152" t="s">
        <v>142</v>
      </c>
      <c r="F81" s="153" t="s">
        <v>143</v>
      </c>
      <c r="G81" s="154" t="s">
        <v>138</v>
      </c>
      <c r="H81" s="155">
        <v>170</v>
      </c>
      <c r="I81" s="156"/>
      <c r="J81" s="157">
        <f t="shared" si="0"/>
        <v>0</v>
      </c>
      <c r="K81" s="153" t="s">
        <v>124</v>
      </c>
      <c r="L81" s="39"/>
      <c r="M81" s="158" t="s">
        <v>19</v>
      </c>
      <c r="N81" s="159" t="s">
        <v>38</v>
      </c>
      <c r="O81" s="64"/>
      <c r="P81" s="160">
        <f t="shared" si="1"/>
        <v>0</v>
      </c>
      <c r="Q81" s="160">
        <v>0</v>
      </c>
      <c r="R81" s="160">
        <f t="shared" si="2"/>
        <v>0</v>
      </c>
      <c r="S81" s="160">
        <v>0</v>
      </c>
      <c r="T81" s="161">
        <f t="shared" si="3"/>
        <v>0</v>
      </c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R81" s="162" t="s">
        <v>125</v>
      </c>
      <c r="AT81" s="162" t="s">
        <v>120</v>
      </c>
      <c r="AU81" s="162" t="s">
        <v>67</v>
      </c>
      <c r="AY81" s="17" t="s">
        <v>126</v>
      </c>
      <c r="BE81" s="163">
        <f t="shared" si="4"/>
        <v>0</v>
      </c>
      <c r="BF81" s="163">
        <f t="shared" si="5"/>
        <v>0</v>
      </c>
      <c r="BG81" s="163">
        <f t="shared" si="6"/>
        <v>0</v>
      </c>
      <c r="BH81" s="163">
        <f t="shared" si="7"/>
        <v>0</v>
      </c>
      <c r="BI81" s="163">
        <f t="shared" si="8"/>
        <v>0</v>
      </c>
      <c r="BJ81" s="17" t="s">
        <v>75</v>
      </c>
      <c r="BK81" s="163">
        <f t="shared" si="9"/>
        <v>0</v>
      </c>
      <c r="BL81" s="17" t="s">
        <v>125</v>
      </c>
      <c r="BM81" s="162" t="s">
        <v>468</v>
      </c>
    </row>
    <row r="82" spans="1:65" s="2" customFormat="1" ht="21.75" customHeight="1">
      <c r="A82" s="34"/>
      <c r="B82" s="35"/>
      <c r="C82" s="151" t="s">
        <v>135</v>
      </c>
      <c r="D82" s="151" t="s">
        <v>120</v>
      </c>
      <c r="E82" s="152" t="s">
        <v>275</v>
      </c>
      <c r="F82" s="153" t="s">
        <v>276</v>
      </c>
      <c r="G82" s="154" t="s">
        <v>277</v>
      </c>
      <c r="H82" s="155">
        <v>10</v>
      </c>
      <c r="I82" s="156"/>
      <c r="J82" s="157">
        <f t="shared" si="0"/>
        <v>0</v>
      </c>
      <c r="K82" s="153" t="s">
        <v>124</v>
      </c>
      <c r="L82" s="39"/>
      <c r="M82" s="158" t="s">
        <v>19</v>
      </c>
      <c r="N82" s="159" t="s">
        <v>38</v>
      </c>
      <c r="O82" s="64"/>
      <c r="P82" s="160">
        <f t="shared" si="1"/>
        <v>0</v>
      </c>
      <c r="Q82" s="160">
        <v>0</v>
      </c>
      <c r="R82" s="160">
        <f t="shared" si="2"/>
        <v>0</v>
      </c>
      <c r="S82" s="160">
        <v>0</v>
      </c>
      <c r="T82" s="161">
        <f t="shared" si="3"/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R82" s="162" t="s">
        <v>125</v>
      </c>
      <c r="AT82" s="162" t="s">
        <v>120</v>
      </c>
      <c r="AU82" s="162" t="s">
        <v>67</v>
      </c>
      <c r="AY82" s="17" t="s">
        <v>126</v>
      </c>
      <c r="BE82" s="163">
        <f t="shared" si="4"/>
        <v>0</v>
      </c>
      <c r="BF82" s="163">
        <f t="shared" si="5"/>
        <v>0</v>
      </c>
      <c r="BG82" s="163">
        <f t="shared" si="6"/>
        <v>0</v>
      </c>
      <c r="BH82" s="163">
        <f t="shared" si="7"/>
        <v>0</v>
      </c>
      <c r="BI82" s="163">
        <f t="shared" si="8"/>
        <v>0</v>
      </c>
      <c r="BJ82" s="17" t="s">
        <v>75</v>
      </c>
      <c r="BK82" s="163">
        <f t="shared" si="9"/>
        <v>0</v>
      </c>
      <c r="BL82" s="17" t="s">
        <v>125</v>
      </c>
      <c r="BM82" s="162" t="s">
        <v>469</v>
      </c>
    </row>
    <row r="83" spans="1:65" s="2" customFormat="1" ht="24.2" customHeight="1">
      <c r="A83" s="34"/>
      <c r="B83" s="35"/>
      <c r="C83" s="151" t="s">
        <v>141</v>
      </c>
      <c r="D83" s="151" t="s">
        <v>120</v>
      </c>
      <c r="E83" s="152" t="s">
        <v>279</v>
      </c>
      <c r="F83" s="153" t="s">
        <v>280</v>
      </c>
      <c r="G83" s="154" t="s">
        <v>138</v>
      </c>
      <c r="H83" s="155">
        <v>58</v>
      </c>
      <c r="I83" s="156"/>
      <c r="J83" s="157">
        <f t="shared" si="0"/>
        <v>0</v>
      </c>
      <c r="K83" s="153" t="s">
        <v>124</v>
      </c>
      <c r="L83" s="39"/>
      <c r="M83" s="158" t="s">
        <v>19</v>
      </c>
      <c r="N83" s="159" t="s">
        <v>38</v>
      </c>
      <c r="O83" s="64"/>
      <c r="P83" s="160">
        <f t="shared" si="1"/>
        <v>0</v>
      </c>
      <c r="Q83" s="160">
        <v>0</v>
      </c>
      <c r="R83" s="160">
        <f t="shared" si="2"/>
        <v>0</v>
      </c>
      <c r="S83" s="160">
        <v>0</v>
      </c>
      <c r="T83" s="161">
        <f t="shared" si="3"/>
        <v>0</v>
      </c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R83" s="162" t="s">
        <v>154</v>
      </c>
      <c r="AT83" s="162" t="s">
        <v>120</v>
      </c>
      <c r="AU83" s="162" t="s">
        <v>67</v>
      </c>
      <c r="AY83" s="17" t="s">
        <v>126</v>
      </c>
      <c r="BE83" s="163">
        <f t="shared" si="4"/>
        <v>0</v>
      </c>
      <c r="BF83" s="163">
        <f t="shared" si="5"/>
        <v>0</v>
      </c>
      <c r="BG83" s="163">
        <f t="shared" si="6"/>
        <v>0</v>
      </c>
      <c r="BH83" s="163">
        <f t="shared" si="7"/>
        <v>0</v>
      </c>
      <c r="BI83" s="163">
        <f t="shared" si="8"/>
        <v>0</v>
      </c>
      <c r="BJ83" s="17" t="s">
        <v>75</v>
      </c>
      <c r="BK83" s="163">
        <f t="shared" si="9"/>
        <v>0</v>
      </c>
      <c r="BL83" s="17" t="s">
        <v>154</v>
      </c>
      <c r="BM83" s="162" t="s">
        <v>470</v>
      </c>
    </row>
    <row r="84" spans="1:65" s="2" customFormat="1" ht="16.5" customHeight="1">
      <c r="A84" s="34"/>
      <c r="B84" s="35"/>
      <c r="C84" s="187" t="s">
        <v>156</v>
      </c>
      <c r="D84" s="187" t="s">
        <v>157</v>
      </c>
      <c r="E84" s="188" t="s">
        <v>290</v>
      </c>
      <c r="F84" s="189" t="s">
        <v>291</v>
      </c>
      <c r="G84" s="190" t="s">
        <v>123</v>
      </c>
      <c r="H84" s="191">
        <v>29</v>
      </c>
      <c r="I84" s="192"/>
      <c r="J84" s="193">
        <f t="shared" si="0"/>
        <v>0</v>
      </c>
      <c r="K84" s="189" t="s">
        <v>19</v>
      </c>
      <c r="L84" s="194"/>
      <c r="M84" s="195" t="s">
        <v>19</v>
      </c>
      <c r="N84" s="196" t="s">
        <v>38</v>
      </c>
      <c r="O84" s="64"/>
      <c r="P84" s="160">
        <f t="shared" si="1"/>
        <v>0</v>
      </c>
      <c r="Q84" s="160">
        <v>0</v>
      </c>
      <c r="R84" s="160">
        <f t="shared" si="2"/>
        <v>0</v>
      </c>
      <c r="S84" s="160">
        <v>0</v>
      </c>
      <c r="T84" s="161">
        <f t="shared" si="3"/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R84" s="162" t="s">
        <v>165</v>
      </c>
      <c r="AT84" s="162" t="s">
        <v>157</v>
      </c>
      <c r="AU84" s="162" t="s">
        <v>67</v>
      </c>
      <c r="AY84" s="17" t="s">
        <v>126</v>
      </c>
      <c r="BE84" s="163">
        <f t="shared" si="4"/>
        <v>0</v>
      </c>
      <c r="BF84" s="163">
        <f t="shared" si="5"/>
        <v>0</v>
      </c>
      <c r="BG84" s="163">
        <f t="shared" si="6"/>
        <v>0</v>
      </c>
      <c r="BH84" s="163">
        <f t="shared" si="7"/>
        <v>0</v>
      </c>
      <c r="BI84" s="163">
        <f t="shared" si="8"/>
        <v>0</v>
      </c>
      <c r="BJ84" s="17" t="s">
        <v>75</v>
      </c>
      <c r="BK84" s="163">
        <f t="shared" si="9"/>
        <v>0</v>
      </c>
      <c r="BL84" s="17" t="s">
        <v>165</v>
      </c>
      <c r="BM84" s="162" t="s">
        <v>471</v>
      </c>
    </row>
    <row r="85" spans="1:65" s="2" customFormat="1" ht="16.5" customHeight="1">
      <c r="A85" s="34"/>
      <c r="B85" s="35"/>
      <c r="C85" s="187" t="s">
        <v>225</v>
      </c>
      <c r="D85" s="187" t="s">
        <v>157</v>
      </c>
      <c r="E85" s="188" t="s">
        <v>282</v>
      </c>
      <c r="F85" s="189" t="s">
        <v>283</v>
      </c>
      <c r="G85" s="190" t="s">
        <v>138</v>
      </c>
      <c r="H85" s="191">
        <v>58</v>
      </c>
      <c r="I85" s="192"/>
      <c r="J85" s="193">
        <f t="shared" si="0"/>
        <v>0</v>
      </c>
      <c r="K85" s="189" t="s">
        <v>124</v>
      </c>
      <c r="L85" s="194"/>
      <c r="M85" s="195" t="s">
        <v>19</v>
      </c>
      <c r="N85" s="196" t="s">
        <v>38</v>
      </c>
      <c r="O85" s="64"/>
      <c r="P85" s="160">
        <f t="shared" si="1"/>
        <v>0</v>
      </c>
      <c r="Q85" s="160">
        <v>0</v>
      </c>
      <c r="R85" s="160">
        <f t="shared" si="2"/>
        <v>0</v>
      </c>
      <c r="S85" s="160">
        <v>0</v>
      </c>
      <c r="T85" s="161">
        <f t="shared" si="3"/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R85" s="162" t="s">
        <v>165</v>
      </c>
      <c r="AT85" s="162" t="s">
        <v>157</v>
      </c>
      <c r="AU85" s="162" t="s">
        <v>67</v>
      </c>
      <c r="AY85" s="17" t="s">
        <v>126</v>
      </c>
      <c r="BE85" s="163">
        <f t="shared" si="4"/>
        <v>0</v>
      </c>
      <c r="BF85" s="163">
        <f t="shared" si="5"/>
        <v>0</v>
      </c>
      <c r="BG85" s="163">
        <f t="shared" si="6"/>
        <v>0</v>
      </c>
      <c r="BH85" s="163">
        <f t="shared" si="7"/>
        <v>0</v>
      </c>
      <c r="BI85" s="163">
        <f t="shared" si="8"/>
        <v>0</v>
      </c>
      <c r="BJ85" s="17" t="s">
        <v>75</v>
      </c>
      <c r="BK85" s="163">
        <f t="shared" si="9"/>
        <v>0</v>
      </c>
      <c r="BL85" s="17" t="s">
        <v>165</v>
      </c>
      <c r="BM85" s="162" t="s">
        <v>472</v>
      </c>
    </row>
    <row r="86" spans="1:65" s="2" customFormat="1" ht="19.5">
      <c r="A86" s="34"/>
      <c r="B86" s="35"/>
      <c r="C86" s="36"/>
      <c r="D86" s="166" t="s">
        <v>175</v>
      </c>
      <c r="E86" s="36"/>
      <c r="F86" s="197" t="s">
        <v>285</v>
      </c>
      <c r="G86" s="36"/>
      <c r="H86" s="36"/>
      <c r="I86" s="198"/>
      <c r="J86" s="36"/>
      <c r="K86" s="36"/>
      <c r="L86" s="39"/>
      <c r="M86" s="199"/>
      <c r="N86" s="200"/>
      <c r="O86" s="64"/>
      <c r="P86" s="64"/>
      <c r="Q86" s="64"/>
      <c r="R86" s="64"/>
      <c r="S86" s="64"/>
      <c r="T86" s="65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7" t="s">
        <v>175</v>
      </c>
      <c r="AU86" s="17" t="s">
        <v>67</v>
      </c>
    </row>
    <row r="87" spans="1:65" s="2" customFormat="1" ht="16.5" customHeight="1">
      <c r="A87" s="34"/>
      <c r="B87" s="35"/>
      <c r="C87" s="187" t="s">
        <v>233</v>
      </c>
      <c r="D87" s="187" t="s">
        <v>157</v>
      </c>
      <c r="E87" s="188" t="s">
        <v>286</v>
      </c>
      <c r="F87" s="189" t="s">
        <v>287</v>
      </c>
      <c r="G87" s="190" t="s">
        <v>138</v>
      </c>
      <c r="H87" s="191">
        <v>58</v>
      </c>
      <c r="I87" s="192"/>
      <c r="J87" s="193">
        <f>ROUND(I87*H87,2)</f>
        <v>0</v>
      </c>
      <c r="K87" s="189" t="s">
        <v>124</v>
      </c>
      <c r="L87" s="194"/>
      <c r="M87" s="195" t="s">
        <v>19</v>
      </c>
      <c r="N87" s="196" t="s">
        <v>38</v>
      </c>
      <c r="O87" s="64"/>
      <c r="P87" s="160">
        <f>O87*H87</f>
        <v>0</v>
      </c>
      <c r="Q87" s="160">
        <v>0</v>
      </c>
      <c r="R87" s="160">
        <f>Q87*H87</f>
        <v>0</v>
      </c>
      <c r="S87" s="160">
        <v>0</v>
      </c>
      <c r="T87" s="161">
        <f>S87*H87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162" t="s">
        <v>165</v>
      </c>
      <c r="AT87" s="162" t="s">
        <v>157</v>
      </c>
      <c r="AU87" s="162" t="s">
        <v>67</v>
      </c>
      <c r="AY87" s="17" t="s">
        <v>126</v>
      </c>
      <c r="BE87" s="163">
        <f>IF(N87="základní",J87,0)</f>
        <v>0</v>
      </c>
      <c r="BF87" s="163">
        <f>IF(N87="snížená",J87,0)</f>
        <v>0</v>
      </c>
      <c r="BG87" s="163">
        <f>IF(N87="zákl. přenesená",J87,0)</f>
        <v>0</v>
      </c>
      <c r="BH87" s="163">
        <f>IF(N87="sníž. přenesená",J87,0)</f>
        <v>0</v>
      </c>
      <c r="BI87" s="163">
        <f>IF(N87="nulová",J87,0)</f>
        <v>0</v>
      </c>
      <c r="BJ87" s="17" t="s">
        <v>75</v>
      </c>
      <c r="BK87" s="163">
        <f>ROUND(I87*H87,2)</f>
        <v>0</v>
      </c>
      <c r="BL87" s="17" t="s">
        <v>165</v>
      </c>
      <c r="BM87" s="162" t="s">
        <v>473</v>
      </c>
    </row>
    <row r="88" spans="1:65" s="2" customFormat="1" ht="19.5">
      <c r="A88" s="34"/>
      <c r="B88" s="35"/>
      <c r="C88" s="36"/>
      <c r="D88" s="166" t="s">
        <v>175</v>
      </c>
      <c r="E88" s="36"/>
      <c r="F88" s="197" t="s">
        <v>289</v>
      </c>
      <c r="G88" s="36"/>
      <c r="H88" s="36"/>
      <c r="I88" s="198"/>
      <c r="J88" s="36"/>
      <c r="K88" s="36"/>
      <c r="L88" s="39"/>
      <c r="M88" s="199"/>
      <c r="N88" s="200"/>
      <c r="O88" s="64"/>
      <c r="P88" s="64"/>
      <c r="Q88" s="64"/>
      <c r="R88" s="64"/>
      <c r="S88" s="64"/>
      <c r="T88" s="65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7" t="s">
        <v>175</v>
      </c>
      <c r="AU88" s="17" t="s">
        <v>67</v>
      </c>
    </row>
    <row r="89" spans="1:65" s="2" customFormat="1" ht="16.5" customHeight="1">
      <c r="A89" s="34"/>
      <c r="B89" s="35"/>
      <c r="C89" s="187" t="s">
        <v>237</v>
      </c>
      <c r="D89" s="187" t="s">
        <v>157</v>
      </c>
      <c r="E89" s="188" t="s">
        <v>294</v>
      </c>
      <c r="F89" s="189" t="s">
        <v>295</v>
      </c>
      <c r="G89" s="190" t="s">
        <v>123</v>
      </c>
      <c r="H89" s="191">
        <v>29</v>
      </c>
      <c r="I89" s="192"/>
      <c r="J89" s="193">
        <f>ROUND(I89*H89,2)</f>
        <v>0</v>
      </c>
      <c r="K89" s="189" t="s">
        <v>124</v>
      </c>
      <c r="L89" s="194"/>
      <c r="M89" s="195" t="s">
        <v>19</v>
      </c>
      <c r="N89" s="196" t="s">
        <v>38</v>
      </c>
      <c r="O89" s="64"/>
      <c r="P89" s="160">
        <f>O89*H89</f>
        <v>0</v>
      </c>
      <c r="Q89" s="160">
        <v>0</v>
      </c>
      <c r="R89" s="160">
        <f>Q89*H89</f>
        <v>0</v>
      </c>
      <c r="S89" s="160">
        <v>0</v>
      </c>
      <c r="T89" s="161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62" t="s">
        <v>165</v>
      </c>
      <c r="AT89" s="162" t="s">
        <v>157</v>
      </c>
      <c r="AU89" s="162" t="s">
        <v>67</v>
      </c>
      <c r="AY89" s="17" t="s">
        <v>126</v>
      </c>
      <c r="BE89" s="163">
        <f>IF(N89="základní",J89,0)</f>
        <v>0</v>
      </c>
      <c r="BF89" s="163">
        <f>IF(N89="snížená",J89,0)</f>
        <v>0</v>
      </c>
      <c r="BG89" s="163">
        <f>IF(N89="zákl. přenesená",J89,0)</f>
        <v>0</v>
      </c>
      <c r="BH89" s="163">
        <f>IF(N89="sníž. přenesená",J89,0)</f>
        <v>0</v>
      </c>
      <c r="BI89" s="163">
        <f>IF(N89="nulová",J89,0)</f>
        <v>0</v>
      </c>
      <c r="BJ89" s="17" t="s">
        <v>75</v>
      </c>
      <c r="BK89" s="163">
        <f>ROUND(I89*H89,2)</f>
        <v>0</v>
      </c>
      <c r="BL89" s="17" t="s">
        <v>165</v>
      </c>
      <c r="BM89" s="162" t="s">
        <v>474</v>
      </c>
    </row>
    <row r="90" spans="1:65" s="2" customFormat="1" ht="37.9" customHeight="1">
      <c r="A90" s="34"/>
      <c r="B90" s="35"/>
      <c r="C90" s="187" t="s">
        <v>309</v>
      </c>
      <c r="D90" s="187" t="s">
        <v>157</v>
      </c>
      <c r="E90" s="188" t="s">
        <v>172</v>
      </c>
      <c r="F90" s="189" t="s">
        <v>173</v>
      </c>
      <c r="G90" s="190" t="s">
        <v>123</v>
      </c>
      <c r="H90" s="191">
        <v>9</v>
      </c>
      <c r="I90" s="192"/>
      <c r="J90" s="193">
        <f>ROUND(I90*H90,2)</f>
        <v>0</v>
      </c>
      <c r="K90" s="189" t="s">
        <v>124</v>
      </c>
      <c r="L90" s="194"/>
      <c r="M90" s="195" t="s">
        <v>19</v>
      </c>
      <c r="N90" s="196" t="s">
        <v>38</v>
      </c>
      <c r="O90" s="64"/>
      <c r="P90" s="160">
        <f>O90*H90</f>
        <v>0</v>
      </c>
      <c r="Q90" s="160">
        <v>0</v>
      </c>
      <c r="R90" s="160">
        <f>Q90*H90</f>
        <v>0</v>
      </c>
      <c r="S90" s="160">
        <v>0</v>
      </c>
      <c r="T90" s="161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62" t="s">
        <v>165</v>
      </c>
      <c r="AT90" s="162" t="s">
        <v>157</v>
      </c>
      <c r="AU90" s="162" t="s">
        <v>67</v>
      </c>
      <c r="AY90" s="17" t="s">
        <v>126</v>
      </c>
      <c r="BE90" s="163">
        <f>IF(N90="základní",J90,0)</f>
        <v>0</v>
      </c>
      <c r="BF90" s="163">
        <f>IF(N90="snížená",J90,0)</f>
        <v>0</v>
      </c>
      <c r="BG90" s="163">
        <f>IF(N90="zákl. přenesená",J90,0)</f>
        <v>0</v>
      </c>
      <c r="BH90" s="163">
        <f>IF(N90="sníž. přenesená",J90,0)</f>
        <v>0</v>
      </c>
      <c r="BI90" s="163">
        <f>IF(N90="nulová",J90,0)</f>
        <v>0</v>
      </c>
      <c r="BJ90" s="17" t="s">
        <v>75</v>
      </c>
      <c r="BK90" s="163">
        <f>ROUND(I90*H90,2)</f>
        <v>0</v>
      </c>
      <c r="BL90" s="17" t="s">
        <v>165</v>
      </c>
      <c r="BM90" s="162" t="s">
        <v>475</v>
      </c>
    </row>
    <row r="91" spans="1:65" s="2" customFormat="1" ht="39">
      <c r="A91" s="34"/>
      <c r="B91" s="35"/>
      <c r="C91" s="36"/>
      <c r="D91" s="166" t="s">
        <v>175</v>
      </c>
      <c r="E91" s="36"/>
      <c r="F91" s="197" t="s">
        <v>176</v>
      </c>
      <c r="G91" s="36"/>
      <c r="H91" s="36"/>
      <c r="I91" s="198"/>
      <c r="J91" s="36"/>
      <c r="K91" s="36"/>
      <c r="L91" s="39"/>
      <c r="M91" s="199"/>
      <c r="N91" s="200"/>
      <c r="O91" s="64"/>
      <c r="P91" s="64"/>
      <c r="Q91" s="64"/>
      <c r="R91" s="64"/>
      <c r="S91" s="64"/>
      <c r="T91" s="65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7" t="s">
        <v>175</v>
      </c>
      <c r="AU91" s="17" t="s">
        <v>67</v>
      </c>
    </row>
    <row r="92" spans="1:65" s="2" customFormat="1" ht="16.5" customHeight="1">
      <c r="A92" s="34"/>
      <c r="B92" s="35"/>
      <c r="C92" s="151" t="s">
        <v>162</v>
      </c>
      <c r="D92" s="151" t="s">
        <v>120</v>
      </c>
      <c r="E92" s="152" t="s">
        <v>297</v>
      </c>
      <c r="F92" s="153" t="s">
        <v>298</v>
      </c>
      <c r="G92" s="154" t="s">
        <v>130</v>
      </c>
      <c r="H92" s="155">
        <v>173</v>
      </c>
      <c r="I92" s="156"/>
      <c r="J92" s="157">
        <f>ROUND(I92*H92,2)</f>
        <v>0</v>
      </c>
      <c r="K92" s="153" t="s">
        <v>124</v>
      </c>
      <c r="L92" s="39"/>
      <c r="M92" s="158" t="s">
        <v>19</v>
      </c>
      <c r="N92" s="159" t="s">
        <v>38</v>
      </c>
      <c r="O92" s="64"/>
      <c r="P92" s="160">
        <f>O92*H92</f>
        <v>0</v>
      </c>
      <c r="Q92" s="160">
        <v>0</v>
      </c>
      <c r="R92" s="160">
        <f>Q92*H92</f>
        <v>0</v>
      </c>
      <c r="S92" s="160">
        <v>0</v>
      </c>
      <c r="T92" s="161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62" t="s">
        <v>125</v>
      </c>
      <c r="AT92" s="162" t="s">
        <v>120</v>
      </c>
      <c r="AU92" s="162" t="s">
        <v>67</v>
      </c>
      <c r="AY92" s="17" t="s">
        <v>126</v>
      </c>
      <c r="BE92" s="163">
        <f>IF(N92="základní",J92,0)</f>
        <v>0</v>
      </c>
      <c r="BF92" s="163">
        <f>IF(N92="snížená",J92,0)</f>
        <v>0</v>
      </c>
      <c r="BG92" s="163">
        <f>IF(N92="zákl. přenesená",J92,0)</f>
        <v>0</v>
      </c>
      <c r="BH92" s="163">
        <f>IF(N92="sníž. přenesená",J92,0)</f>
        <v>0</v>
      </c>
      <c r="BI92" s="163">
        <f>IF(N92="nulová",J92,0)</f>
        <v>0</v>
      </c>
      <c r="BJ92" s="17" t="s">
        <v>75</v>
      </c>
      <c r="BK92" s="163">
        <f>ROUND(I92*H92,2)</f>
        <v>0</v>
      </c>
      <c r="BL92" s="17" t="s">
        <v>125</v>
      </c>
      <c r="BM92" s="162" t="s">
        <v>476</v>
      </c>
    </row>
    <row r="93" spans="1:65" s="2" customFormat="1" ht="16.5" customHeight="1">
      <c r="A93" s="34"/>
      <c r="B93" s="35"/>
      <c r="C93" s="187" t="s">
        <v>185</v>
      </c>
      <c r="D93" s="187" t="s">
        <v>157</v>
      </c>
      <c r="E93" s="188" t="s">
        <v>300</v>
      </c>
      <c r="F93" s="189" t="s">
        <v>301</v>
      </c>
      <c r="G93" s="190" t="s">
        <v>130</v>
      </c>
      <c r="H93" s="191">
        <v>173</v>
      </c>
      <c r="I93" s="192"/>
      <c r="J93" s="193">
        <f>ROUND(I93*H93,2)</f>
        <v>0</v>
      </c>
      <c r="K93" s="189" t="s">
        <v>124</v>
      </c>
      <c r="L93" s="194"/>
      <c r="M93" s="195" t="s">
        <v>19</v>
      </c>
      <c r="N93" s="196" t="s">
        <v>38</v>
      </c>
      <c r="O93" s="64"/>
      <c r="P93" s="160">
        <f>O93*H93</f>
        <v>0</v>
      </c>
      <c r="Q93" s="160">
        <v>0</v>
      </c>
      <c r="R93" s="160">
        <f>Q93*H93</f>
        <v>0</v>
      </c>
      <c r="S93" s="160">
        <v>0</v>
      </c>
      <c r="T93" s="161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62" t="s">
        <v>165</v>
      </c>
      <c r="AT93" s="162" t="s">
        <v>157</v>
      </c>
      <c r="AU93" s="162" t="s">
        <v>67</v>
      </c>
      <c r="AY93" s="17" t="s">
        <v>126</v>
      </c>
      <c r="BE93" s="163">
        <f>IF(N93="základní",J93,0)</f>
        <v>0</v>
      </c>
      <c r="BF93" s="163">
        <f>IF(N93="snížená",J93,0)</f>
        <v>0</v>
      </c>
      <c r="BG93" s="163">
        <f>IF(N93="zákl. přenesená",J93,0)</f>
        <v>0</v>
      </c>
      <c r="BH93" s="163">
        <f>IF(N93="sníž. přenesená",J93,0)</f>
        <v>0</v>
      </c>
      <c r="BI93" s="163">
        <f>IF(N93="nulová",J93,0)</f>
        <v>0</v>
      </c>
      <c r="BJ93" s="17" t="s">
        <v>75</v>
      </c>
      <c r="BK93" s="163">
        <f>ROUND(I93*H93,2)</f>
        <v>0</v>
      </c>
      <c r="BL93" s="17" t="s">
        <v>165</v>
      </c>
      <c r="BM93" s="162" t="s">
        <v>477</v>
      </c>
    </row>
    <row r="94" spans="1:65" s="2" customFormat="1" ht="19.5">
      <c r="A94" s="34"/>
      <c r="B94" s="35"/>
      <c r="C94" s="36"/>
      <c r="D94" s="166" t="s">
        <v>175</v>
      </c>
      <c r="E94" s="36"/>
      <c r="F94" s="197" t="s">
        <v>478</v>
      </c>
      <c r="G94" s="36"/>
      <c r="H94" s="36"/>
      <c r="I94" s="198"/>
      <c r="J94" s="36"/>
      <c r="K94" s="36"/>
      <c r="L94" s="39"/>
      <c r="M94" s="199"/>
      <c r="N94" s="200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175</v>
      </c>
      <c r="AU94" s="17" t="s">
        <v>67</v>
      </c>
    </row>
    <row r="95" spans="1:65" s="2" customFormat="1" ht="21.75" customHeight="1">
      <c r="A95" s="34"/>
      <c r="B95" s="35"/>
      <c r="C95" s="151" t="s">
        <v>171</v>
      </c>
      <c r="D95" s="151" t="s">
        <v>120</v>
      </c>
      <c r="E95" s="152" t="s">
        <v>178</v>
      </c>
      <c r="F95" s="153" t="s">
        <v>179</v>
      </c>
      <c r="G95" s="154" t="s">
        <v>123</v>
      </c>
      <c r="H95" s="155">
        <v>7</v>
      </c>
      <c r="I95" s="156"/>
      <c r="J95" s="157">
        <f t="shared" ref="J95:J107" si="10">ROUND(I95*H95,2)</f>
        <v>0</v>
      </c>
      <c r="K95" s="153" t="s">
        <v>124</v>
      </c>
      <c r="L95" s="39"/>
      <c r="M95" s="158" t="s">
        <v>19</v>
      </c>
      <c r="N95" s="159" t="s">
        <v>38</v>
      </c>
      <c r="O95" s="64"/>
      <c r="P95" s="160">
        <f t="shared" ref="P95:P107" si="11">O95*H95</f>
        <v>0</v>
      </c>
      <c r="Q95" s="160">
        <v>0</v>
      </c>
      <c r="R95" s="160">
        <f t="shared" ref="R95:R107" si="12">Q95*H95</f>
        <v>0</v>
      </c>
      <c r="S95" s="160">
        <v>0</v>
      </c>
      <c r="T95" s="161">
        <f t="shared" ref="T95:T107" si="13"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62" t="s">
        <v>154</v>
      </c>
      <c r="AT95" s="162" t="s">
        <v>120</v>
      </c>
      <c r="AU95" s="162" t="s">
        <v>67</v>
      </c>
      <c r="AY95" s="17" t="s">
        <v>126</v>
      </c>
      <c r="BE95" s="163">
        <f t="shared" ref="BE95:BE107" si="14">IF(N95="základní",J95,0)</f>
        <v>0</v>
      </c>
      <c r="BF95" s="163">
        <f t="shared" ref="BF95:BF107" si="15">IF(N95="snížená",J95,0)</f>
        <v>0</v>
      </c>
      <c r="BG95" s="163">
        <f t="shared" ref="BG95:BG107" si="16">IF(N95="zákl. přenesená",J95,0)</f>
        <v>0</v>
      </c>
      <c r="BH95" s="163">
        <f t="shared" ref="BH95:BH107" si="17">IF(N95="sníž. přenesená",J95,0)</f>
        <v>0</v>
      </c>
      <c r="BI95" s="163">
        <f t="shared" ref="BI95:BI107" si="18">IF(N95="nulová",J95,0)</f>
        <v>0</v>
      </c>
      <c r="BJ95" s="17" t="s">
        <v>75</v>
      </c>
      <c r="BK95" s="163">
        <f t="shared" ref="BK95:BK107" si="19">ROUND(I95*H95,2)</f>
        <v>0</v>
      </c>
      <c r="BL95" s="17" t="s">
        <v>154</v>
      </c>
      <c r="BM95" s="162" t="s">
        <v>479</v>
      </c>
    </row>
    <row r="96" spans="1:65" s="2" customFormat="1" ht="21.75" customHeight="1">
      <c r="A96" s="34"/>
      <c r="B96" s="35"/>
      <c r="C96" s="187" t="s">
        <v>177</v>
      </c>
      <c r="D96" s="187" t="s">
        <v>157</v>
      </c>
      <c r="E96" s="188" t="s">
        <v>305</v>
      </c>
      <c r="F96" s="189" t="s">
        <v>306</v>
      </c>
      <c r="G96" s="190" t="s">
        <v>123</v>
      </c>
      <c r="H96" s="191">
        <v>7</v>
      </c>
      <c r="I96" s="192"/>
      <c r="J96" s="193">
        <f t="shared" si="10"/>
        <v>0</v>
      </c>
      <c r="K96" s="189" t="s">
        <v>124</v>
      </c>
      <c r="L96" s="194"/>
      <c r="M96" s="195" t="s">
        <v>19</v>
      </c>
      <c r="N96" s="196" t="s">
        <v>38</v>
      </c>
      <c r="O96" s="64"/>
      <c r="P96" s="160">
        <f t="shared" si="11"/>
        <v>0</v>
      </c>
      <c r="Q96" s="160">
        <v>0</v>
      </c>
      <c r="R96" s="160">
        <f t="shared" si="12"/>
        <v>0</v>
      </c>
      <c r="S96" s="160">
        <v>0</v>
      </c>
      <c r="T96" s="161">
        <f t="shared" si="13"/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62" t="s">
        <v>165</v>
      </c>
      <c r="AT96" s="162" t="s">
        <v>157</v>
      </c>
      <c r="AU96" s="162" t="s">
        <v>67</v>
      </c>
      <c r="AY96" s="17" t="s">
        <v>126</v>
      </c>
      <c r="BE96" s="163">
        <f t="shared" si="14"/>
        <v>0</v>
      </c>
      <c r="BF96" s="163">
        <f t="shared" si="15"/>
        <v>0</v>
      </c>
      <c r="BG96" s="163">
        <f t="shared" si="16"/>
        <v>0</v>
      </c>
      <c r="BH96" s="163">
        <f t="shared" si="17"/>
        <v>0</v>
      </c>
      <c r="BI96" s="163">
        <f t="shared" si="18"/>
        <v>0</v>
      </c>
      <c r="BJ96" s="17" t="s">
        <v>75</v>
      </c>
      <c r="BK96" s="163">
        <f t="shared" si="19"/>
        <v>0</v>
      </c>
      <c r="BL96" s="17" t="s">
        <v>165</v>
      </c>
      <c r="BM96" s="162" t="s">
        <v>480</v>
      </c>
    </row>
    <row r="97" spans="1:65" s="2" customFormat="1" ht="24.2" customHeight="1">
      <c r="A97" s="34"/>
      <c r="B97" s="35"/>
      <c r="C97" s="151" t="s">
        <v>181</v>
      </c>
      <c r="D97" s="151" t="s">
        <v>120</v>
      </c>
      <c r="E97" s="152" t="s">
        <v>168</v>
      </c>
      <c r="F97" s="153" t="s">
        <v>169</v>
      </c>
      <c r="G97" s="154" t="s">
        <v>123</v>
      </c>
      <c r="H97" s="155">
        <v>9</v>
      </c>
      <c r="I97" s="156"/>
      <c r="J97" s="157">
        <f t="shared" si="10"/>
        <v>0</v>
      </c>
      <c r="K97" s="153" t="s">
        <v>124</v>
      </c>
      <c r="L97" s="39"/>
      <c r="M97" s="158" t="s">
        <v>19</v>
      </c>
      <c r="N97" s="159" t="s">
        <v>38</v>
      </c>
      <c r="O97" s="64"/>
      <c r="P97" s="160">
        <f t="shared" si="11"/>
        <v>0</v>
      </c>
      <c r="Q97" s="160">
        <v>0</v>
      </c>
      <c r="R97" s="160">
        <f t="shared" si="12"/>
        <v>0</v>
      </c>
      <c r="S97" s="160">
        <v>0</v>
      </c>
      <c r="T97" s="161">
        <f t="shared" si="13"/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62" t="s">
        <v>125</v>
      </c>
      <c r="AT97" s="162" t="s">
        <v>120</v>
      </c>
      <c r="AU97" s="162" t="s">
        <v>67</v>
      </c>
      <c r="AY97" s="17" t="s">
        <v>126</v>
      </c>
      <c r="BE97" s="163">
        <f t="shared" si="14"/>
        <v>0</v>
      </c>
      <c r="BF97" s="163">
        <f t="shared" si="15"/>
        <v>0</v>
      </c>
      <c r="BG97" s="163">
        <f t="shared" si="16"/>
        <v>0</v>
      </c>
      <c r="BH97" s="163">
        <f t="shared" si="17"/>
        <v>0</v>
      </c>
      <c r="BI97" s="163">
        <f t="shared" si="18"/>
        <v>0</v>
      </c>
      <c r="BJ97" s="17" t="s">
        <v>75</v>
      </c>
      <c r="BK97" s="163">
        <f t="shared" si="19"/>
        <v>0</v>
      </c>
      <c r="BL97" s="17" t="s">
        <v>125</v>
      </c>
      <c r="BM97" s="162" t="s">
        <v>481</v>
      </c>
    </row>
    <row r="98" spans="1:65" s="2" customFormat="1" ht="21.75" customHeight="1">
      <c r="A98" s="34"/>
      <c r="B98" s="35"/>
      <c r="C98" s="151" t="s">
        <v>189</v>
      </c>
      <c r="D98" s="151" t="s">
        <v>120</v>
      </c>
      <c r="E98" s="152" t="s">
        <v>222</v>
      </c>
      <c r="F98" s="153" t="s">
        <v>223</v>
      </c>
      <c r="G98" s="154" t="s">
        <v>138</v>
      </c>
      <c r="H98" s="155">
        <v>240</v>
      </c>
      <c r="I98" s="156"/>
      <c r="J98" s="157">
        <f t="shared" si="10"/>
        <v>0</v>
      </c>
      <c r="K98" s="153" t="s">
        <v>124</v>
      </c>
      <c r="L98" s="39"/>
      <c r="M98" s="158" t="s">
        <v>19</v>
      </c>
      <c r="N98" s="159" t="s">
        <v>38</v>
      </c>
      <c r="O98" s="64"/>
      <c r="P98" s="160">
        <f t="shared" si="11"/>
        <v>0</v>
      </c>
      <c r="Q98" s="160">
        <v>0</v>
      </c>
      <c r="R98" s="160">
        <f t="shared" si="12"/>
        <v>0</v>
      </c>
      <c r="S98" s="160">
        <v>0</v>
      </c>
      <c r="T98" s="161">
        <f t="shared" si="13"/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62" t="s">
        <v>141</v>
      </c>
      <c r="AT98" s="162" t="s">
        <v>120</v>
      </c>
      <c r="AU98" s="162" t="s">
        <v>67</v>
      </c>
      <c r="AY98" s="17" t="s">
        <v>126</v>
      </c>
      <c r="BE98" s="163">
        <f t="shared" si="14"/>
        <v>0</v>
      </c>
      <c r="BF98" s="163">
        <f t="shared" si="15"/>
        <v>0</v>
      </c>
      <c r="BG98" s="163">
        <f t="shared" si="16"/>
        <v>0</v>
      </c>
      <c r="BH98" s="163">
        <f t="shared" si="17"/>
        <v>0</v>
      </c>
      <c r="BI98" s="163">
        <f t="shared" si="18"/>
        <v>0</v>
      </c>
      <c r="BJ98" s="17" t="s">
        <v>75</v>
      </c>
      <c r="BK98" s="163">
        <f t="shared" si="19"/>
        <v>0</v>
      </c>
      <c r="BL98" s="17" t="s">
        <v>141</v>
      </c>
      <c r="BM98" s="162" t="s">
        <v>482</v>
      </c>
    </row>
    <row r="99" spans="1:65" s="2" customFormat="1" ht="21.75" customHeight="1">
      <c r="A99" s="34"/>
      <c r="B99" s="35"/>
      <c r="C99" s="187" t="s">
        <v>8</v>
      </c>
      <c r="D99" s="187" t="s">
        <v>157</v>
      </c>
      <c r="E99" s="188" t="s">
        <v>312</v>
      </c>
      <c r="F99" s="189" t="s">
        <v>313</v>
      </c>
      <c r="G99" s="190" t="s">
        <v>138</v>
      </c>
      <c r="H99" s="191">
        <v>240</v>
      </c>
      <c r="I99" s="192"/>
      <c r="J99" s="193">
        <f t="shared" si="10"/>
        <v>0</v>
      </c>
      <c r="K99" s="189" t="s">
        <v>124</v>
      </c>
      <c r="L99" s="194"/>
      <c r="M99" s="195" t="s">
        <v>19</v>
      </c>
      <c r="N99" s="196" t="s">
        <v>38</v>
      </c>
      <c r="O99" s="64"/>
      <c r="P99" s="160">
        <f t="shared" si="11"/>
        <v>0</v>
      </c>
      <c r="Q99" s="160">
        <v>0</v>
      </c>
      <c r="R99" s="160">
        <f t="shared" si="12"/>
        <v>0</v>
      </c>
      <c r="S99" s="160">
        <v>0</v>
      </c>
      <c r="T99" s="161">
        <f t="shared" si="13"/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62" t="s">
        <v>165</v>
      </c>
      <c r="AT99" s="162" t="s">
        <v>157</v>
      </c>
      <c r="AU99" s="162" t="s">
        <v>67</v>
      </c>
      <c r="AY99" s="17" t="s">
        <v>126</v>
      </c>
      <c r="BE99" s="163">
        <f t="shared" si="14"/>
        <v>0</v>
      </c>
      <c r="BF99" s="163">
        <f t="shared" si="15"/>
        <v>0</v>
      </c>
      <c r="BG99" s="163">
        <f t="shared" si="16"/>
        <v>0</v>
      </c>
      <c r="BH99" s="163">
        <f t="shared" si="17"/>
        <v>0</v>
      </c>
      <c r="BI99" s="163">
        <f t="shared" si="18"/>
        <v>0</v>
      </c>
      <c r="BJ99" s="17" t="s">
        <v>75</v>
      </c>
      <c r="BK99" s="163">
        <f t="shared" si="19"/>
        <v>0</v>
      </c>
      <c r="BL99" s="17" t="s">
        <v>165</v>
      </c>
      <c r="BM99" s="162" t="s">
        <v>483</v>
      </c>
    </row>
    <row r="100" spans="1:65" s="2" customFormat="1" ht="44.25" customHeight="1">
      <c r="A100" s="34"/>
      <c r="B100" s="35"/>
      <c r="C100" s="151" t="s">
        <v>197</v>
      </c>
      <c r="D100" s="151" t="s">
        <v>120</v>
      </c>
      <c r="E100" s="152" t="s">
        <v>234</v>
      </c>
      <c r="F100" s="153" t="s">
        <v>235</v>
      </c>
      <c r="G100" s="154" t="s">
        <v>123</v>
      </c>
      <c r="H100" s="155">
        <v>20</v>
      </c>
      <c r="I100" s="156"/>
      <c r="J100" s="157">
        <f t="shared" si="10"/>
        <v>0</v>
      </c>
      <c r="K100" s="153" t="s">
        <v>124</v>
      </c>
      <c r="L100" s="39"/>
      <c r="M100" s="158" t="s">
        <v>19</v>
      </c>
      <c r="N100" s="159" t="s">
        <v>38</v>
      </c>
      <c r="O100" s="64"/>
      <c r="P100" s="160">
        <f t="shared" si="11"/>
        <v>0</v>
      </c>
      <c r="Q100" s="160">
        <v>0</v>
      </c>
      <c r="R100" s="160">
        <f t="shared" si="12"/>
        <v>0</v>
      </c>
      <c r="S100" s="160">
        <v>0</v>
      </c>
      <c r="T100" s="161">
        <f t="shared" si="13"/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62" t="s">
        <v>154</v>
      </c>
      <c r="AT100" s="162" t="s">
        <v>120</v>
      </c>
      <c r="AU100" s="162" t="s">
        <v>67</v>
      </c>
      <c r="AY100" s="17" t="s">
        <v>126</v>
      </c>
      <c r="BE100" s="163">
        <f t="shared" si="14"/>
        <v>0</v>
      </c>
      <c r="BF100" s="163">
        <f t="shared" si="15"/>
        <v>0</v>
      </c>
      <c r="BG100" s="163">
        <f t="shared" si="16"/>
        <v>0</v>
      </c>
      <c r="BH100" s="163">
        <f t="shared" si="17"/>
        <v>0</v>
      </c>
      <c r="BI100" s="163">
        <f t="shared" si="18"/>
        <v>0</v>
      </c>
      <c r="BJ100" s="17" t="s">
        <v>75</v>
      </c>
      <c r="BK100" s="163">
        <f t="shared" si="19"/>
        <v>0</v>
      </c>
      <c r="BL100" s="17" t="s">
        <v>154</v>
      </c>
      <c r="BM100" s="162" t="s">
        <v>484</v>
      </c>
    </row>
    <row r="101" spans="1:65" s="2" customFormat="1" ht="49.15" customHeight="1">
      <c r="A101" s="34"/>
      <c r="B101" s="35"/>
      <c r="C101" s="151" t="s">
        <v>293</v>
      </c>
      <c r="D101" s="151" t="s">
        <v>120</v>
      </c>
      <c r="E101" s="152" t="s">
        <v>259</v>
      </c>
      <c r="F101" s="153" t="s">
        <v>260</v>
      </c>
      <c r="G101" s="154" t="s">
        <v>123</v>
      </c>
      <c r="H101" s="155">
        <v>1</v>
      </c>
      <c r="I101" s="156"/>
      <c r="J101" s="157">
        <f t="shared" si="10"/>
        <v>0</v>
      </c>
      <c r="K101" s="153" t="s">
        <v>124</v>
      </c>
      <c r="L101" s="39"/>
      <c r="M101" s="158" t="s">
        <v>19</v>
      </c>
      <c r="N101" s="159" t="s">
        <v>38</v>
      </c>
      <c r="O101" s="64"/>
      <c r="P101" s="160">
        <f t="shared" si="11"/>
        <v>0</v>
      </c>
      <c r="Q101" s="160">
        <v>0</v>
      </c>
      <c r="R101" s="160">
        <f t="shared" si="12"/>
        <v>0</v>
      </c>
      <c r="S101" s="160">
        <v>0</v>
      </c>
      <c r="T101" s="161">
        <f t="shared" si="13"/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62" t="s">
        <v>125</v>
      </c>
      <c r="AT101" s="162" t="s">
        <v>120</v>
      </c>
      <c r="AU101" s="162" t="s">
        <v>67</v>
      </c>
      <c r="AY101" s="17" t="s">
        <v>126</v>
      </c>
      <c r="BE101" s="163">
        <f t="shared" si="14"/>
        <v>0</v>
      </c>
      <c r="BF101" s="163">
        <f t="shared" si="15"/>
        <v>0</v>
      </c>
      <c r="BG101" s="163">
        <f t="shared" si="16"/>
        <v>0</v>
      </c>
      <c r="BH101" s="163">
        <f t="shared" si="17"/>
        <v>0</v>
      </c>
      <c r="BI101" s="163">
        <f t="shared" si="18"/>
        <v>0</v>
      </c>
      <c r="BJ101" s="17" t="s">
        <v>75</v>
      </c>
      <c r="BK101" s="163">
        <f t="shared" si="19"/>
        <v>0</v>
      </c>
      <c r="BL101" s="17" t="s">
        <v>125</v>
      </c>
      <c r="BM101" s="162" t="s">
        <v>485</v>
      </c>
    </row>
    <row r="102" spans="1:65" s="2" customFormat="1" ht="62.65" customHeight="1">
      <c r="A102" s="34"/>
      <c r="B102" s="35"/>
      <c r="C102" s="151" t="s">
        <v>325</v>
      </c>
      <c r="D102" s="151" t="s">
        <v>120</v>
      </c>
      <c r="E102" s="152" t="s">
        <v>263</v>
      </c>
      <c r="F102" s="153" t="s">
        <v>264</v>
      </c>
      <c r="G102" s="154" t="s">
        <v>123</v>
      </c>
      <c r="H102" s="155">
        <v>1</v>
      </c>
      <c r="I102" s="156"/>
      <c r="J102" s="157">
        <f t="shared" si="10"/>
        <v>0</v>
      </c>
      <c r="K102" s="153" t="s">
        <v>124</v>
      </c>
      <c r="L102" s="39"/>
      <c r="M102" s="158" t="s">
        <v>19</v>
      </c>
      <c r="N102" s="159" t="s">
        <v>38</v>
      </c>
      <c r="O102" s="64"/>
      <c r="P102" s="160">
        <f t="shared" si="11"/>
        <v>0</v>
      </c>
      <c r="Q102" s="160">
        <v>0</v>
      </c>
      <c r="R102" s="160">
        <f t="shared" si="12"/>
        <v>0</v>
      </c>
      <c r="S102" s="160">
        <v>0</v>
      </c>
      <c r="T102" s="161">
        <f t="shared" si="13"/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62" t="s">
        <v>125</v>
      </c>
      <c r="AT102" s="162" t="s">
        <v>120</v>
      </c>
      <c r="AU102" s="162" t="s">
        <v>67</v>
      </c>
      <c r="AY102" s="17" t="s">
        <v>126</v>
      </c>
      <c r="BE102" s="163">
        <f t="shared" si="14"/>
        <v>0</v>
      </c>
      <c r="BF102" s="163">
        <f t="shared" si="15"/>
        <v>0</v>
      </c>
      <c r="BG102" s="163">
        <f t="shared" si="16"/>
        <v>0</v>
      </c>
      <c r="BH102" s="163">
        <f t="shared" si="17"/>
        <v>0</v>
      </c>
      <c r="BI102" s="163">
        <f t="shared" si="18"/>
        <v>0</v>
      </c>
      <c r="BJ102" s="17" t="s">
        <v>75</v>
      </c>
      <c r="BK102" s="163">
        <f t="shared" si="19"/>
        <v>0</v>
      </c>
      <c r="BL102" s="17" t="s">
        <v>125</v>
      </c>
      <c r="BM102" s="162" t="s">
        <v>486</v>
      </c>
    </row>
    <row r="103" spans="1:65" s="2" customFormat="1" ht="24.2" customHeight="1">
      <c r="A103" s="34"/>
      <c r="B103" s="35"/>
      <c r="C103" s="151" t="s">
        <v>323</v>
      </c>
      <c r="D103" s="151" t="s">
        <v>120</v>
      </c>
      <c r="E103" s="152" t="s">
        <v>318</v>
      </c>
      <c r="F103" s="153" t="s">
        <v>319</v>
      </c>
      <c r="G103" s="154" t="s">
        <v>277</v>
      </c>
      <c r="H103" s="155">
        <v>100</v>
      </c>
      <c r="I103" s="156"/>
      <c r="J103" s="157">
        <f t="shared" si="10"/>
        <v>0</v>
      </c>
      <c r="K103" s="153" t="s">
        <v>124</v>
      </c>
      <c r="L103" s="39"/>
      <c r="M103" s="158" t="s">
        <v>19</v>
      </c>
      <c r="N103" s="159" t="s">
        <v>38</v>
      </c>
      <c r="O103" s="64"/>
      <c r="P103" s="160">
        <f t="shared" si="11"/>
        <v>0</v>
      </c>
      <c r="Q103" s="160">
        <v>0</v>
      </c>
      <c r="R103" s="160">
        <f t="shared" si="12"/>
        <v>0</v>
      </c>
      <c r="S103" s="160">
        <v>0</v>
      </c>
      <c r="T103" s="161">
        <f t="shared" si="13"/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62" t="s">
        <v>125</v>
      </c>
      <c r="AT103" s="162" t="s">
        <v>120</v>
      </c>
      <c r="AU103" s="162" t="s">
        <v>67</v>
      </c>
      <c r="AY103" s="17" t="s">
        <v>126</v>
      </c>
      <c r="BE103" s="163">
        <f t="shared" si="14"/>
        <v>0</v>
      </c>
      <c r="BF103" s="163">
        <f t="shared" si="15"/>
        <v>0</v>
      </c>
      <c r="BG103" s="163">
        <f t="shared" si="16"/>
        <v>0</v>
      </c>
      <c r="BH103" s="163">
        <f t="shared" si="17"/>
        <v>0</v>
      </c>
      <c r="BI103" s="163">
        <f t="shared" si="18"/>
        <v>0</v>
      </c>
      <c r="BJ103" s="17" t="s">
        <v>75</v>
      </c>
      <c r="BK103" s="163">
        <f t="shared" si="19"/>
        <v>0</v>
      </c>
      <c r="BL103" s="17" t="s">
        <v>125</v>
      </c>
      <c r="BM103" s="162" t="s">
        <v>487</v>
      </c>
    </row>
    <row r="104" spans="1:65" s="2" customFormat="1" ht="24.2" customHeight="1">
      <c r="A104" s="34"/>
      <c r="B104" s="35"/>
      <c r="C104" s="151" t="s">
        <v>327</v>
      </c>
      <c r="D104" s="151" t="s">
        <v>120</v>
      </c>
      <c r="E104" s="152" t="s">
        <v>267</v>
      </c>
      <c r="F104" s="153" t="s">
        <v>268</v>
      </c>
      <c r="G104" s="154" t="s">
        <v>123</v>
      </c>
      <c r="H104" s="155">
        <v>1</v>
      </c>
      <c r="I104" s="156"/>
      <c r="J104" s="157">
        <f t="shared" si="10"/>
        <v>0</v>
      </c>
      <c r="K104" s="153" t="s">
        <v>124</v>
      </c>
      <c r="L104" s="39"/>
      <c r="M104" s="158" t="s">
        <v>19</v>
      </c>
      <c r="N104" s="159" t="s">
        <v>38</v>
      </c>
      <c r="O104" s="64"/>
      <c r="P104" s="160">
        <f t="shared" si="11"/>
        <v>0</v>
      </c>
      <c r="Q104" s="160">
        <v>0</v>
      </c>
      <c r="R104" s="160">
        <f t="shared" si="12"/>
        <v>0</v>
      </c>
      <c r="S104" s="160">
        <v>0</v>
      </c>
      <c r="T104" s="161">
        <f t="shared" si="13"/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62" t="s">
        <v>125</v>
      </c>
      <c r="AT104" s="162" t="s">
        <v>120</v>
      </c>
      <c r="AU104" s="162" t="s">
        <v>67</v>
      </c>
      <c r="AY104" s="17" t="s">
        <v>126</v>
      </c>
      <c r="BE104" s="163">
        <f t="shared" si="14"/>
        <v>0</v>
      </c>
      <c r="BF104" s="163">
        <f t="shared" si="15"/>
        <v>0</v>
      </c>
      <c r="BG104" s="163">
        <f t="shared" si="16"/>
        <v>0</v>
      </c>
      <c r="BH104" s="163">
        <f t="shared" si="17"/>
        <v>0</v>
      </c>
      <c r="BI104" s="163">
        <f t="shared" si="18"/>
        <v>0</v>
      </c>
      <c r="BJ104" s="17" t="s">
        <v>75</v>
      </c>
      <c r="BK104" s="163">
        <f t="shared" si="19"/>
        <v>0</v>
      </c>
      <c r="BL104" s="17" t="s">
        <v>125</v>
      </c>
      <c r="BM104" s="162" t="s">
        <v>488</v>
      </c>
    </row>
    <row r="105" spans="1:65" s="2" customFormat="1" ht="24.2" customHeight="1">
      <c r="A105" s="34"/>
      <c r="B105" s="35"/>
      <c r="C105" s="151" t="s">
        <v>390</v>
      </c>
      <c r="D105" s="151" t="s">
        <v>120</v>
      </c>
      <c r="E105" s="152" t="s">
        <v>242</v>
      </c>
      <c r="F105" s="153" t="s">
        <v>243</v>
      </c>
      <c r="G105" s="154" t="s">
        <v>244</v>
      </c>
      <c r="H105" s="155">
        <v>12</v>
      </c>
      <c r="I105" s="156"/>
      <c r="J105" s="157">
        <f t="shared" si="10"/>
        <v>0</v>
      </c>
      <c r="K105" s="153" t="s">
        <v>124</v>
      </c>
      <c r="L105" s="39"/>
      <c r="M105" s="158" t="s">
        <v>19</v>
      </c>
      <c r="N105" s="159" t="s">
        <v>38</v>
      </c>
      <c r="O105" s="64"/>
      <c r="P105" s="160">
        <f t="shared" si="11"/>
        <v>0</v>
      </c>
      <c r="Q105" s="160">
        <v>0</v>
      </c>
      <c r="R105" s="160">
        <f t="shared" si="12"/>
        <v>0</v>
      </c>
      <c r="S105" s="160">
        <v>0</v>
      </c>
      <c r="T105" s="161">
        <f t="shared" si="13"/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62" t="s">
        <v>125</v>
      </c>
      <c r="AT105" s="162" t="s">
        <v>120</v>
      </c>
      <c r="AU105" s="162" t="s">
        <v>67</v>
      </c>
      <c r="AY105" s="17" t="s">
        <v>126</v>
      </c>
      <c r="BE105" s="163">
        <f t="shared" si="14"/>
        <v>0</v>
      </c>
      <c r="BF105" s="163">
        <f t="shared" si="15"/>
        <v>0</v>
      </c>
      <c r="BG105" s="163">
        <f t="shared" si="16"/>
        <v>0</v>
      </c>
      <c r="BH105" s="163">
        <f t="shared" si="17"/>
        <v>0</v>
      </c>
      <c r="BI105" s="163">
        <f t="shared" si="18"/>
        <v>0</v>
      </c>
      <c r="BJ105" s="17" t="s">
        <v>75</v>
      </c>
      <c r="BK105" s="163">
        <f t="shared" si="19"/>
        <v>0</v>
      </c>
      <c r="BL105" s="17" t="s">
        <v>125</v>
      </c>
      <c r="BM105" s="162" t="s">
        <v>489</v>
      </c>
    </row>
    <row r="106" spans="1:65" s="2" customFormat="1" ht="21.75" customHeight="1">
      <c r="A106" s="34"/>
      <c r="B106" s="35"/>
      <c r="C106" s="151" t="s">
        <v>316</v>
      </c>
      <c r="D106" s="151" t="s">
        <v>120</v>
      </c>
      <c r="E106" s="152" t="s">
        <v>247</v>
      </c>
      <c r="F106" s="153" t="s">
        <v>248</v>
      </c>
      <c r="G106" s="154" t="s">
        <v>244</v>
      </c>
      <c r="H106" s="155">
        <v>2</v>
      </c>
      <c r="I106" s="156"/>
      <c r="J106" s="157">
        <f t="shared" si="10"/>
        <v>0</v>
      </c>
      <c r="K106" s="153" t="s">
        <v>124</v>
      </c>
      <c r="L106" s="39"/>
      <c r="M106" s="158" t="s">
        <v>19</v>
      </c>
      <c r="N106" s="159" t="s">
        <v>38</v>
      </c>
      <c r="O106" s="64"/>
      <c r="P106" s="160">
        <f t="shared" si="11"/>
        <v>0</v>
      </c>
      <c r="Q106" s="160">
        <v>0</v>
      </c>
      <c r="R106" s="160">
        <f t="shared" si="12"/>
        <v>0</v>
      </c>
      <c r="S106" s="160">
        <v>0</v>
      </c>
      <c r="T106" s="161">
        <f t="shared" si="13"/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62" t="s">
        <v>125</v>
      </c>
      <c r="AT106" s="162" t="s">
        <v>120</v>
      </c>
      <c r="AU106" s="162" t="s">
        <v>67</v>
      </c>
      <c r="AY106" s="17" t="s">
        <v>126</v>
      </c>
      <c r="BE106" s="163">
        <f t="shared" si="14"/>
        <v>0</v>
      </c>
      <c r="BF106" s="163">
        <f t="shared" si="15"/>
        <v>0</v>
      </c>
      <c r="BG106" s="163">
        <f t="shared" si="16"/>
        <v>0</v>
      </c>
      <c r="BH106" s="163">
        <f t="shared" si="17"/>
        <v>0</v>
      </c>
      <c r="BI106" s="163">
        <f t="shared" si="18"/>
        <v>0</v>
      </c>
      <c r="BJ106" s="17" t="s">
        <v>75</v>
      </c>
      <c r="BK106" s="163">
        <f t="shared" si="19"/>
        <v>0</v>
      </c>
      <c r="BL106" s="17" t="s">
        <v>125</v>
      </c>
      <c r="BM106" s="162" t="s">
        <v>490</v>
      </c>
    </row>
    <row r="107" spans="1:65" s="2" customFormat="1" ht="24.2" customHeight="1">
      <c r="A107" s="34"/>
      <c r="B107" s="35"/>
      <c r="C107" s="151" t="s">
        <v>205</v>
      </c>
      <c r="D107" s="151" t="s">
        <v>120</v>
      </c>
      <c r="E107" s="152" t="s">
        <v>251</v>
      </c>
      <c r="F107" s="153" t="s">
        <v>252</v>
      </c>
      <c r="G107" s="154" t="s">
        <v>244</v>
      </c>
      <c r="H107" s="155">
        <v>2</v>
      </c>
      <c r="I107" s="156"/>
      <c r="J107" s="157">
        <f t="shared" si="10"/>
        <v>0</v>
      </c>
      <c r="K107" s="153" t="s">
        <v>124</v>
      </c>
      <c r="L107" s="39"/>
      <c r="M107" s="225" t="s">
        <v>19</v>
      </c>
      <c r="N107" s="226" t="s">
        <v>38</v>
      </c>
      <c r="O107" s="227"/>
      <c r="P107" s="228">
        <f t="shared" si="11"/>
        <v>0</v>
      </c>
      <c r="Q107" s="228">
        <v>0</v>
      </c>
      <c r="R107" s="228">
        <f t="shared" si="12"/>
        <v>0</v>
      </c>
      <c r="S107" s="228">
        <v>0</v>
      </c>
      <c r="T107" s="229">
        <f t="shared" si="13"/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62" t="s">
        <v>125</v>
      </c>
      <c r="AT107" s="162" t="s">
        <v>120</v>
      </c>
      <c r="AU107" s="162" t="s">
        <v>67</v>
      </c>
      <c r="AY107" s="17" t="s">
        <v>126</v>
      </c>
      <c r="BE107" s="163">
        <f t="shared" si="14"/>
        <v>0</v>
      </c>
      <c r="BF107" s="163">
        <f t="shared" si="15"/>
        <v>0</v>
      </c>
      <c r="BG107" s="163">
        <f t="shared" si="16"/>
        <v>0</v>
      </c>
      <c r="BH107" s="163">
        <f t="shared" si="17"/>
        <v>0</v>
      </c>
      <c r="BI107" s="163">
        <f t="shared" si="18"/>
        <v>0</v>
      </c>
      <c r="BJ107" s="17" t="s">
        <v>75</v>
      </c>
      <c r="BK107" s="163">
        <f t="shared" si="19"/>
        <v>0</v>
      </c>
      <c r="BL107" s="17" t="s">
        <v>125</v>
      </c>
      <c r="BM107" s="162" t="s">
        <v>491</v>
      </c>
    </row>
    <row r="108" spans="1:65" s="2" customFormat="1" ht="6.95" customHeight="1">
      <c r="A108" s="34"/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39"/>
      <c r="M108" s="34"/>
      <c r="O108" s="34"/>
      <c r="P108" s="34"/>
      <c r="Q108" s="34"/>
      <c r="R108" s="34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</sheetData>
  <sheetProtection algorithmName="SHA-512" hashValue="p78OBbbwE7FKulLPcTpJxTshESsByIHE5q/p0uWEzxHOp0MAaXMbUs/BmckxP44KUfYaEofhmfecFmtmqOsssQ==" saltValue="nL1x8TgWUpjMDrwqQdiEuIYpRH7qq6nSDLwRMPAChrPNFi0bX4qpBQfR3dXDYwXFWpxTdoNlgtQkrQcylKRD2g==" spinCount="100000" sheet="1" objects="1" scenarios="1" formatColumns="0" formatRows="0" autoFilter="0"/>
  <autoFilter ref="C78:K107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3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19"/>
      <c r="M2" s="319"/>
      <c r="N2" s="319"/>
      <c r="O2" s="319"/>
      <c r="P2" s="319"/>
      <c r="Q2" s="319"/>
      <c r="R2" s="319"/>
      <c r="S2" s="319"/>
      <c r="T2" s="319"/>
      <c r="U2" s="319"/>
      <c r="V2" s="319"/>
      <c r="AT2" s="17" t="s">
        <v>92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77</v>
      </c>
    </row>
    <row r="4" spans="1:46" s="1" customFormat="1" ht="24.95" customHeight="1">
      <c r="B4" s="20"/>
      <c r="D4" s="103" t="s">
        <v>99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62" t="str">
        <f>'Rekapitulace stavby'!K6</f>
        <v>Oprava osvětlení na trati Přerov - Nedakonice</v>
      </c>
      <c r="F7" s="363"/>
      <c r="G7" s="363"/>
      <c r="H7" s="363"/>
      <c r="L7" s="20"/>
    </row>
    <row r="8" spans="1:46" s="2" customFormat="1" ht="12" customHeight="1">
      <c r="A8" s="34"/>
      <c r="B8" s="39"/>
      <c r="C8" s="34"/>
      <c r="D8" s="105" t="s">
        <v>100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64" t="s">
        <v>492</v>
      </c>
      <c r="F9" s="365"/>
      <c r="G9" s="365"/>
      <c r="H9" s="365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>
        <f>'Rekapitulace stavby'!AN8</f>
        <v>0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24</v>
      </c>
      <c r="E14" s="34"/>
      <c r="F14" s="34"/>
      <c r="G14" s="34"/>
      <c r="H14" s="34"/>
      <c r="I14" s="105" t="s">
        <v>25</v>
      </c>
      <c r="J14" s="107" t="s">
        <v>19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22</v>
      </c>
      <c r="F15" s="34"/>
      <c r="G15" s="34"/>
      <c r="H15" s="34"/>
      <c r="I15" s="105" t="s">
        <v>26</v>
      </c>
      <c r="J15" s="107" t="s">
        <v>19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27</v>
      </c>
      <c r="E17" s="34"/>
      <c r="F17" s="34"/>
      <c r="G17" s="34"/>
      <c r="H17" s="34"/>
      <c r="I17" s="105" t="s">
        <v>25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66" t="str">
        <f>'Rekapitulace stavby'!E14</f>
        <v>Vyplň údaj</v>
      </c>
      <c r="F18" s="367"/>
      <c r="G18" s="367"/>
      <c r="H18" s="367"/>
      <c r="I18" s="105" t="s">
        <v>26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29</v>
      </c>
      <c r="E20" s="34"/>
      <c r="F20" s="34"/>
      <c r="G20" s="34"/>
      <c r="H20" s="34"/>
      <c r="I20" s="105" t="s">
        <v>25</v>
      </c>
      <c r="J20" s="107" t="s">
        <v>19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">
        <v>22</v>
      </c>
      <c r="F21" s="34"/>
      <c r="G21" s="34"/>
      <c r="H21" s="34"/>
      <c r="I21" s="105" t="s">
        <v>26</v>
      </c>
      <c r="J21" s="107" t="s">
        <v>19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30</v>
      </c>
      <c r="E23" s="34"/>
      <c r="F23" s="34"/>
      <c r="G23" s="34"/>
      <c r="H23" s="34"/>
      <c r="I23" s="105" t="s">
        <v>25</v>
      </c>
      <c r="J23" s="107" t="s">
        <v>19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">
        <v>22</v>
      </c>
      <c r="F24" s="34"/>
      <c r="G24" s="34"/>
      <c r="H24" s="34"/>
      <c r="I24" s="105" t="s">
        <v>26</v>
      </c>
      <c r="J24" s="107" t="s">
        <v>19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31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68" t="s">
        <v>19</v>
      </c>
      <c r="F27" s="368"/>
      <c r="G27" s="368"/>
      <c r="H27" s="368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33</v>
      </c>
      <c r="E30" s="34"/>
      <c r="F30" s="34"/>
      <c r="G30" s="34"/>
      <c r="H30" s="34"/>
      <c r="I30" s="34"/>
      <c r="J30" s="114">
        <f>ROUND(J79,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35</v>
      </c>
      <c r="G32" s="34"/>
      <c r="H32" s="34"/>
      <c r="I32" s="115" t="s">
        <v>34</v>
      </c>
      <c r="J32" s="115" t="s">
        <v>36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37</v>
      </c>
      <c r="E33" s="105" t="s">
        <v>38</v>
      </c>
      <c r="F33" s="117">
        <f>ROUND((SUM(BE79:BE112)),  2)</f>
        <v>0</v>
      </c>
      <c r="G33" s="34"/>
      <c r="H33" s="34"/>
      <c r="I33" s="118">
        <v>0.21</v>
      </c>
      <c r="J33" s="117">
        <f>ROUND(((SUM(BE79:BE112))*I33),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39</v>
      </c>
      <c r="F34" s="117">
        <f>ROUND((SUM(BF79:BF112)),  2)</f>
        <v>0</v>
      </c>
      <c r="G34" s="34"/>
      <c r="H34" s="34"/>
      <c r="I34" s="118">
        <v>0.15</v>
      </c>
      <c r="J34" s="117">
        <f>ROUND(((SUM(BF79:BF112))*I34),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40</v>
      </c>
      <c r="F35" s="117">
        <f>ROUND((SUM(BG79:BG112)),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41</v>
      </c>
      <c r="F36" s="117">
        <f>ROUND((SUM(BH79:BH112)),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42</v>
      </c>
      <c r="F37" s="117">
        <f>ROUND((SUM(BI79:BI112)),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43</v>
      </c>
      <c r="E39" s="121"/>
      <c r="F39" s="121"/>
      <c r="G39" s="122" t="s">
        <v>44</v>
      </c>
      <c r="H39" s="123" t="s">
        <v>45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102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60" t="str">
        <f>E7</f>
        <v>Oprava osvětlení na trati Přerov - Nedakonice</v>
      </c>
      <c r="F48" s="361"/>
      <c r="G48" s="361"/>
      <c r="H48" s="361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100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48" t="str">
        <f>E9</f>
        <v>SO04.1 - Oprava osvětlení ostrovního nástupiště ŽST Napajedla</v>
      </c>
      <c r="F50" s="359"/>
      <c r="G50" s="359"/>
      <c r="H50" s="359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29" t="s">
        <v>23</v>
      </c>
      <c r="J52" s="59">
        <f>IF(J12="","",J12)</f>
        <v>0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24</v>
      </c>
      <c r="D54" s="36"/>
      <c r="E54" s="36"/>
      <c r="F54" s="27" t="str">
        <f>E15</f>
        <v xml:space="preserve"> </v>
      </c>
      <c r="G54" s="36"/>
      <c r="H54" s="36"/>
      <c r="I54" s="29" t="s">
        <v>29</v>
      </c>
      <c r="J54" s="32" t="str">
        <f>E21</f>
        <v xml:space="preserve"> 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27</v>
      </c>
      <c r="D55" s="36"/>
      <c r="E55" s="36"/>
      <c r="F55" s="27" t="str">
        <f>IF(E18="","",E18)</f>
        <v>Vyplň údaj</v>
      </c>
      <c r="G55" s="36"/>
      <c r="H55" s="36"/>
      <c r="I55" s="29" t="s">
        <v>30</v>
      </c>
      <c r="J55" s="32" t="str">
        <f>E24</f>
        <v xml:space="preserve"> 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103</v>
      </c>
      <c r="D57" s="131"/>
      <c r="E57" s="131"/>
      <c r="F57" s="131"/>
      <c r="G57" s="131"/>
      <c r="H57" s="131"/>
      <c r="I57" s="131"/>
      <c r="J57" s="132" t="s">
        <v>104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65</v>
      </c>
      <c r="D59" s="36"/>
      <c r="E59" s="36"/>
      <c r="F59" s="36"/>
      <c r="G59" s="36"/>
      <c r="H59" s="36"/>
      <c r="I59" s="36"/>
      <c r="J59" s="77">
        <f>J79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105</v>
      </c>
    </row>
    <row r="60" spans="1:47" s="2" customFormat="1" ht="21.75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06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6.95" customHeight="1">
      <c r="A61" s="34"/>
      <c r="B61" s="47"/>
      <c r="C61" s="48"/>
      <c r="D61" s="48"/>
      <c r="E61" s="48"/>
      <c r="F61" s="48"/>
      <c r="G61" s="48"/>
      <c r="H61" s="48"/>
      <c r="I61" s="48"/>
      <c r="J61" s="48"/>
      <c r="K61" s="48"/>
      <c r="L61" s="10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5" spans="1:65" s="2" customFormat="1" ht="6.95" customHeight="1">
      <c r="A65" s="34"/>
      <c r="B65" s="49"/>
      <c r="C65" s="50"/>
      <c r="D65" s="50"/>
      <c r="E65" s="50"/>
      <c r="F65" s="50"/>
      <c r="G65" s="50"/>
      <c r="H65" s="50"/>
      <c r="I65" s="50"/>
      <c r="J65" s="50"/>
      <c r="K65" s="50"/>
      <c r="L65" s="10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65" s="2" customFormat="1" ht="24.95" customHeight="1">
      <c r="A66" s="34"/>
      <c r="B66" s="35"/>
      <c r="C66" s="23" t="s">
        <v>107</v>
      </c>
      <c r="D66" s="36"/>
      <c r="E66" s="36"/>
      <c r="F66" s="36"/>
      <c r="G66" s="36"/>
      <c r="H66" s="36"/>
      <c r="I66" s="36"/>
      <c r="J66" s="36"/>
      <c r="K66" s="36"/>
      <c r="L66" s="106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pans="1:65" s="2" customFormat="1" ht="6.95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0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65" s="2" customFormat="1" ht="12" customHeight="1">
      <c r="A68" s="34"/>
      <c r="B68" s="35"/>
      <c r="C68" s="29" t="s">
        <v>16</v>
      </c>
      <c r="D68" s="36"/>
      <c r="E68" s="36"/>
      <c r="F68" s="36"/>
      <c r="G68" s="36"/>
      <c r="H68" s="36"/>
      <c r="I68" s="36"/>
      <c r="J68" s="36"/>
      <c r="K68" s="36"/>
      <c r="L68" s="10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65" s="2" customFormat="1" ht="16.5" customHeight="1">
      <c r="A69" s="34"/>
      <c r="B69" s="35"/>
      <c r="C69" s="36"/>
      <c r="D69" s="36"/>
      <c r="E69" s="360" t="str">
        <f>E7</f>
        <v>Oprava osvětlení na trati Přerov - Nedakonice</v>
      </c>
      <c r="F69" s="361"/>
      <c r="G69" s="361"/>
      <c r="H69" s="361"/>
      <c r="I69" s="36"/>
      <c r="J69" s="36"/>
      <c r="K69" s="36"/>
      <c r="L69" s="10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65" s="2" customFormat="1" ht="12" customHeight="1">
      <c r="A70" s="34"/>
      <c r="B70" s="35"/>
      <c r="C70" s="29" t="s">
        <v>100</v>
      </c>
      <c r="D70" s="36"/>
      <c r="E70" s="36"/>
      <c r="F70" s="36"/>
      <c r="G70" s="36"/>
      <c r="H70" s="36"/>
      <c r="I70" s="36"/>
      <c r="J70" s="36"/>
      <c r="K70" s="36"/>
      <c r="L70" s="10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65" s="2" customFormat="1" ht="16.5" customHeight="1">
      <c r="A71" s="34"/>
      <c r="B71" s="35"/>
      <c r="C71" s="36"/>
      <c r="D71" s="36"/>
      <c r="E71" s="348" t="str">
        <f>E9</f>
        <v>SO04.1 - Oprava osvětlení ostrovního nástupiště ŽST Napajedla</v>
      </c>
      <c r="F71" s="359"/>
      <c r="G71" s="359"/>
      <c r="H71" s="359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65" s="2" customFormat="1" ht="6.95" customHeight="1">
      <c r="A72" s="34"/>
      <c r="B72" s="35"/>
      <c r="C72" s="36"/>
      <c r="D72" s="36"/>
      <c r="E72" s="36"/>
      <c r="F72" s="36"/>
      <c r="G72" s="36"/>
      <c r="H72" s="36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65" s="2" customFormat="1" ht="12" customHeight="1">
      <c r="A73" s="34"/>
      <c r="B73" s="35"/>
      <c r="C73" s="29" t="s">
        <v>21</v>
      </c>
      <c r="D73" s="36"/>
      <c r="E73" s="36"/>
      <c r="F73" s="27" t="str">
        <f>F12</f>
        <v xml:space="preserve"> </v>
      </c>
      <c r="G73" s="36"/>
      <c r="H73" s="36"/>
      <c r="I73" s="29" t="s">
        <v>23</v>
      </c>
      <c r="J73" s="59">
        <f>IF(J12="","",J12)</f>
        <v>0</v>
      </c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65" s="2" customFormat="1" ht="6.95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65" s="2" customFormat="1" ht="15.2" customHeight="1">
      <c r="A75" s="34"/>
      <c r="B75" s="35"/>
      <c r="C75" s="29" t="s">
        <v>24</v>
      </c>
      <c r="D75" s="36"/>
      <c r="E75" s="36"/>
      <c r="F75" s="27" t="str">
        <f>E15</f>
        <v xml:space="preserve"> </v>
      </c>
      <c r="G75" s="36"/>
      <c r="H75" s="36"/>
      <c r="I75" s="29" t="s">
        <v>29</v>
      </c>
      <c r="J75" s="32" t="str">
        <f>E21</f>
        <v xml:space="preserve"> </v>
      </c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65" s="2" customFormat="1" ht="15.2" customHeight="1">
      <c r="A76" s="34"/>
      <c r="B76" s="35"/>
      <c r="C76" s="29" t="s">
        <v>27</v>
      </c>
      <c r="D76" s="36"/>
      <c r="E76" s="36"/>
      <c r="F76" s="27" t="str">
        <f>IF(E18="","",E18)</f>
        <v>Vyplň údaj</v>
      </c>
      <c r="G76" s="36"/>
      <c r="H76" s="36"/>
      <c r="I76" s="29" t="s">
        <v>30</v>
      </c>
      <c r="J76" s="32" t="str">
        <f>E24</f>
        <v xml:space="preserve"> </v>
      </c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65" s="2" customFormat="1" ht="10.35" customHeight="1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65" s="10" customFormat="1" ht="29.25" customHeight="1">
      <c r="A78" s="140"/>
      <c r="B78" s="141"/>
      <c r="C78" s="142" t="s">
        <v>108</v>
      </c>
      <c r="D78" s="143" t="s">
        <v>52</v>
      </c>
      <c r="E78" s="143" t="s">
        <v>48</v>
      </c>
      <c r="F78" s="143" t="s">
        <v>49</v>
      </c>
      <c r="G78" s="143" t="s">
        <v>109</v>
      </c>
      <c r="H78" s="143" t="s">
        <v>110</v>
      </c>
      <c r="I78" s="143" t="s">
        <v>111</v>
      </c>
      <c r="J78" s="143" t="s">
        <v>104</v>
      </c>
      <c r="K78" s="144" t="s">
        <v>112</v>
      </c>
      <c r="L78" s="145"/>
      <c r="M78" s="68" t="s">
        <v>19</v>
      </c>
      <c r="N78" s="69" t="s">
        <v>37</v>
      </c>
      <c r="O78" s="69" t="s">
        <v>113</v>
      </c>
      <c r="P78" s="69" t="s">
        <v>114</v>
      </c>
      <c r="Q78" s="69" t="s">
        <v>115</v>
      </c>
      <c r="R78" s="69" t="s">
        <v>116</v>
      </c>
      <c r="S78" s="69" t="s">
        <v>117</v>
      </c>
      <c r="T78" s="70" t="s">
        <v>118</v>
      </c>
      <c r="U78" s="140"/>
      <c r="V78" s="140"/>
      <c r="W78" s="140"/>
      <c r="X78" s="140"/>
      <c r="Y78" s="140"/>
      <c r="Z78" s="140"/>
      <c r="AA78" s="140"/>
      <c r="AB78" s="140"/>
      <c r="AC78" s="140"/>
      <c r="AD78" s="140"/>
      <c r="AE78" s="140"/>
    </row>
    <row r="79" spans="1:65" s="2" customFormat="1" ht="22.9" customHeight="1">
      <c r="A79" s="34"/>
      <c r="B79" s="35"/>
      <c r="C79" s="75" t="s">
        <v>119</v>
      </c>
      <c r="D79" s="36"/>
      <c r="E79" s="36"/>
      <c r="F79" s="36"/>
      <c r="G79" s="36"/>
      <c r="H79" s="36"/>
      <c r="I79" s="36"/>
      <c r="J79" s="146">
        <f>BK79</f>
        <v>0</v>
      </c>
      <c r="K79" s="36"/>
      <c r="L79" s="39"/>
      <c r="M79" s="71"/>
      <c r="N79" s="147"/>
      <c r="O79" s="72"/>
      <c r="P79" s="148">
        <f>SUM(P80:P112)</f>
        <v>0</v>
      </c>
      <c r="Q79" s="72"/>
      <c r="R79" s="148">
        <f>SUM(R80:R112)</f>
        <v>0</v>
      </c>
      <c r="S79" s="72"/>
      <c r="T79" s="149">
        <f>SUM(T80:T112)</f>
        <v>0</v>
      </c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T79" s="17" t="s">
        <v>66</v>
      </c>
      <c r="AU79" s="17" t="s">
        <v>105</v>
      </c>
      <c r="BK79" s="150">
        <f>SUM(BK80:BK112)</f>
        <v>0</v>
      </c>
    </row>
    <row r="80" spans="1:65" s="2" customFormat="1" ht="16.5" customHeight="1">
      <c r="A80" s="34"/>
      <c r="B80" s="35"/>
      <c r="C80" s="151" t="s">
        <v>75</v>
      </c>
      <c r="D80" s="151" t="s">
        <v>120</v>
      </c>
      <c r="E80" s="152" t="s">
        <v>330</v>
      </c>
      <c r="F80" s="153" t="s">
        <v>331</v>
      </c>
      <c r="G80" s="154" t="s">
        <v>123</v>
      </c>
      <c r="H80" s="155">
        <v>28</v>
      </c>
      <c r="I80" s="156"/>
      <c r="J80" s="157">
        <f>ROUND(I80*H80,2)</f>
        <v>0</v>
      </c>
      <c r="K80" s="153" t="s">
        <v>124</v>
      </c>
      <c r="L80" s="39"/>
      <c r="M80" s="158" t="s">
        <v>19</v>
      </c>
      <c r="N80" s="159" t="s">
        <v>38</v>
      </c>
      <c r="O80" s="64"/>
      <c r="P80" s="160">
        <f>O80*H80</f>
        <v>0</v>
      </c>
      <c r="Q80" s="160">
        <v>0</v>
      </c>
      <c r="R80" s="160">
        <f>Q80*H80</f>
        <v>0</v>
      </c>
      <c r="S80" s="160">
        <v>0</v>
      </c>
      <c r="T80" s="161">
        <f>S80*H80</f>
        <v>0</v>
      </c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R80" s="162" t="s">
        <v>141</v>
      </c>
      <c r="AT80" s="162" t="s">
        <v>120</v>
      </c>
      <c r="AU80" s="162" t="s">
        <v>67</v>
      </c>
      <c r="AY80" s="17" t="s">
        <v>126</v>
      </c>
      <c r="BE80" s="163">
        <f>IF(N80="základní",J80,0)</f>
        <v>0</v>
      </c>
      <c r="BF80" s="163">
        <f>IF(N80="snížená",J80,0)</f>
        <v>0</v>
      </c>
      <c r="BG80" s="163">
        <f>IF(N80="zákl. přenesená",J80,0)</f>
        <v>0</v>
      </c>
      <c r="BH80" s="163">
        <f>IF(N80="sníž. přenesená",J80,0)</f>
        <v>0</v>
      </c>
      <c r="BI80" s="163">
        <f>IF(N80="nulová",J80,0)</f>
        <v>0</v>
      </c>
      <c r="BJ80" s="17" t="s">
        <v>75</v>
      </c>
      <c r="BK80" s="163">
        <f>ROUND(I80*H80,2)</f>
        <v>0</v>
      </c>
      <c r="BL80" s="17" t="s">
        <v>141</v>
      </c>
      <c r="BM80" s="162" t="s">
        <v>493</v>
      </c>
    </row>
    <row r="81" spans="1:65" s="11" customFormat="1">
      <c r="B81" s="164"/>
      <c r="C81" s="165"/>
      <c r="D81" s="166" t="s">
        <v>132</v>
      </c>
      <c r="E81" s="167" t="s">
        <v>19</v>
      </c>
      <c r="F81" s="168" t="s">
        <v>494</v>
      </c>
      <c r="G81" s="165"/>
      <c r="H81" s="169">
        <v>28</v>
      </c>
      <c r="I81" s="170"/>
      <c r="J81" s="165"/>
      <c r="K81" s="165"/>
      <c r="L81" s="171"/>
      <c r="M81" s="172"/>
      <c r="N81" s="173"/>
      <c r="O81" s="173"/>
      <c r="P81" s="173"/>
      <c r="Q81" s="173"/>
      <c r="R81" s="173"/>
      <c r="S81" s="173"/>
      <c r="T81" s="174"/>
      <c r="AT81" s="175" t="s">
        <v>132</v>
      </c>
      <c r="AU81" s="175" t="s">
        <v>67</v>
      </c>
      <c r="AV81" s="11" t="s">
        <v>77</v>
      </c>
      <c r="AW81" s="11" t="s">
        <v>134</v>
      </c>
      <c r="AX81" s="11" t="s">
        <v>67</v>
      </c>
      <c r="AY81" s="175" t="s">
        <v>126</v>
      </c>
    </row>
    <row r="82" spans="1:65" s="13" customFormat="1">
      <c r="B82" s="201"/>
      <c r="C82" s="202"/>
      <c r="D82" s="166" t="s">
        <v>132</v>
      </c>
      <c r="E82" s="203" t="s">
        <v>19</v>
      </c>
      <c r="F82" s="204" t="s">
        <v>495</v>
      </c>
      <c r="G82" s="202"/>
      <c r="H82" s="203" t="s">
        <v>19</v>
      </c>
      <c r="I82" s="205"/>
      <c r="J82" s="202"/>
      <c r="K82" s="202"/>
      <c r="L82" s="206"/>
      <c r="M82" s="207"/>
      <c r="N82" s="208"/>
      <c r="O82" s="208"/>
      <c r="P82" s="208"/>
      <c r="Q82" s="208"/>
      <c r="R82" s="208"/>
      <c r="S82" s="208"/>
      <c r="T82" s="209"/>
      <c r="AT82" s="210" t="s">
        <v>132</v>
      </c>
      <c r="AU82" s="210" t="s">
        <v>67</v>
      </c>
      <c r="AV82" s="13" t="s">
        <v>75</v>
      </c>
      <c r="AW82" s="13" t="s">
        <v>134</v>
      </c>
      <c r="AX82" s="13" t="s">
        <v>67</v>
      </c>
      <c r="AY82" s="210" t="s">
        <v>126</v>
      </c>
    </row>
    <row r="83" spans="1:65" s="12" customFormat="1">
      <c r="B83" s="176"/>
      <c r="C83" s="177"/>
      <c r="D83" s="166" t="s">
        <v>132</v>
      </c>
      <c r="E83" s="178" t="s">
        <v>19</v>
      </c>
      <c r="F83" s="179" t="s">
        <v>146</v>
      </c>
      <c r="G83" s="177"/>
      <c r="H83" s="180">
        <v>28</v>
      </c>
      <c r="I83" s="181"/>
      <c r="J83" s="177"/>
      <c r="K83" s="177"/>
      <c r="L83" s="182"/>
      <c r="M83" s="183"/>
      <c r="N83" s="184"/>
      <c r="O83" s="184"/>
      <c r="P83" s="184"/>
      <c r="Q83" s="184"/>
      <c r="R83" s="184"/>
      <c r="S83" s="184"/>
      <c r="T83" s="185"/>
      <c r="AT83" s="186" t="s">
        <v>132</v>
      </c>
      <c r="AU83" s="186" t="s">
        <v>67</v>
      </c>
      <c r="AV83" s="12" t="s">
        <v>141</v>
      </c>
      <c r="AW83" s="12" t="s">
        <v>134</v>
      </c>
      <c r="AX83" s="12" t="s">
        <v>75</v>
      </c>
      <c r="AY83" s="186" t="s">
        <v>126</v>
      </c>
    </row>
    <row r="84" spans="1:65" s="2" customFormat="1" ht="16.5" customHeight="1">
      <c r="A84" s="34"/>
      <c r="B84" s="35"/>
      <c r="C84" s="151" t="s">
        <v>77</v>
      </c>
      <c r="D84" s="151" t="s">
        <v>120</v>
      </c>
      <c r="E84" s="152" t="s">
        <v>336</v>
      </c>
      <c r="F84" s="153" t="s">
        <v>337</v>
      </c>
      <c r="G84" s="154" t="s">
        <v>123</v>
      </c>
      <c r="H84" s="155">
        <v>14</v>
      </c>
      <c r="I84" s="156"/>
      <c r="J84" s="157">
        <f>ROUND(I84*H84,2)</f>
        <v>0</v>
      </c>
      <c r="K84" s="153" t="s">
        <v>124</v>
      </c>
      <c r="L84" s="39"/>
      <c r="M84" s="158" t="s">
        <v>19</v>
      </c>
      <c r="N84" s="159" t="s">
        <v>38</v>
      </c>
      <c r="O84" s="64"/>
      <c r="P84" s="160">
        <f>O84*H84</f>
        <v>0</v>
      </c>
      <c r="Q84" s="160">
        <v>0</v>
      </c>
      <c r="R84" s="160">
        <f>Q84*H84</f>
        <v>0</v>
      </c>
      <c r="S84" s="160">
        <v>0</v>
      </c>
      <c r="T84" s="161">
        <f>S84*H84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R84" s="162" t="s">
        <v>141</v>
      </c>
      <c r="AT84" s="162" t="s">
        <v>120</v>
      </c>
      <c r="AU84" s="162" t="s">
        <v>67</v>
      </c>
      <c r="AY84" s="17" t="s">
        <v>126</v>
      </c>
      <c r="BE84" s="163">
        <f>IF(N84="základní",J84,0)</f>
        <v>0</v>
      </c>
      <c r="BF84" s="163">
        <f>IF(N84="snížená",J84,0)</f>
        <v>0</v>
      </c>
      <c r="BG84" s="163">
        <f>IF(N84="zákl. přenesená",J84,0)</f>
        <v>0</v>
      </c>
      <c r="BH84" s="163">
        <f>IF(N84="sníž. přenesená",J84,0)</f>
        <v>0</v>
      </c>
      <c r="BI84" s="163">
        <f>IF(N84="nulová",J84,0)</f>
        <v>0</v>
      </c>
      <c r="BJ84" s="17" t="s">
        <v>75</v>
      </c>
      <c r="BK84" s="163">
        <f>ROUND(I84*H84,2)</f>
        <v>0</v>
      </c>
      <c r="BL84" s="17" t="s">
        <v>141</v>
      </c>
      <c r="BM84" s="162" t="s">
        <v>496</v>
      </c>
    </row>
    <row r="85" spans="1:65" s="2" customFormat="1" ht="21.75" customHeight="1">
      <c r="A85" s="34"/>
      <c r="B85" s="35"/>
      <c r="C85" s="151" t="s">
        <v>135</v>
      </c>
      <c r="D85" s="151" t="s">
        <v>120</v>
      </c>
      <c r="E85" s="152" t="s">
        <v>142</v>
      </c>
      <c r="F85" s="153" t="s">
        <v>143</v>
      </c>
      <c r="G85" s="154" t="s">
        <v>138</v>
      </c>
      <c r="H85" s="155">
        <v>168</v>
      </c>
      <c r="I85" s="156"/>
      <c r="J85" s="157">
        <f>ROUND(I85*H85,2)</f>
        <v>0</v>
      </c>
      <c r="K85" s="153" t="s">
        <v>124</v>
      </c>
      <c r="L85" s="39"/>
      <c r="M85" s="158" t="s">
        <v>19</v>
      </c>
      <c r="N85" s="159" t="s">
        <v>38</v>
      </c>
      <c r="O85" s="64"/>
      <c r="P85" s="160">
        <f>O85*H85</f>
        <v>0</v>
      </c>
      <c r="Q85" s="160">
        <v>0</v>
      </c>
      <c r="R85" s="160">
        <f>Q85*H85</f>
        <v>0</v>
      </c>
      <c r="S85" s="160">
        <v>0</v>
      </c>
      <c r="T85" s="161">
        <f>S85*H85</f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R85" s="162" t="s">
        <v>125</v>
      </c>
      <c r="AT85" s="162" t="s">
        <v>120</v>
      </c>
      <c r="AU85" s="162" t="s">
        <v>67</v>
      </c>
      <c r="AY85" s="17" t="s">
        <v>126</v>
      </c>
      <c r="BE85" s="163">
        <f>IF(N85="základní",J85,0)</f>
        <v>0</v>
      </c>
      <c r="BF85" s="163">
        <f>IF(N85="snížená",J85,0)</f>
        <v>0</v>
      </c>
      <c r="BG85" s="163">
        <f>IF(N85="zákl. přenesená",J85,0)</f>
        <v>0</v>
      </c>
      <c r="BH85" s="163">
        <f>IF(N85="sníž. přenesená",J85,0)</f>
        <v>0</v>
      </c>
      <c r="BI85" s="163">
        <f>IF(N85="nulová",J85,0)</f>
        <v>0</v>
      </c>
      <c r="BJ85" s="17" t="s">
        <v>75</v>
      </c>
      <c r="BK85" s="163">
        <f>ROUND(I85*H85,2)</f>
        <v>0</v>
      </c>
      <c r="BL85" s="17" t="s">
        <v>125</v>
      </c>
      <c r="BM85" s="162" t="s">
        <v>497</v>
      </c>
    </row>
    <row r="86" spans="1:65" s="11" customFormat="1">
      <c r="B86" s="164"/>
      <c r="C86" s="165"/>
      <c r="D86" s="166" t="s">
        <v>132</v>
      </c>
      <c r="E86" s="167" t="s">
        <v>19</v>
      </c>
      <c r="F86" s="168" t="s">
        <v>498</v>
      </c>
      <c r="G86" s="165"/>
      <c r="H86" s="169">
        <v>168</v>
      </c>
      <c r="I86" s="170"/>
      <c r="J86" s="165"/>
      <c r="K86" s="165"/>
      <c r="L86" s="171"/>
      <c r="M86" s="172"/>
      <c r="N86" s="173"/>
      <c r="O86" s="173"/>
      <c r="P86" s="173"/>
      <c r="Q86" s="173"/>
      <c r="R86" s="173"/>
      <c r="S86" s="173"/>
      <c r="T86" s="174"/>
      <c r="AT86" s="175" t="s">
        <v>132</v>
      </c>
      <c r="AU86" s="175" t="s">
        <v>67</v>
      </c>
      <c r="AV86" s="11" t="s">
        <v>77</v>
      </c>
      <c r="AW86" s="11" t="s">
        <v>134</v>
      </c>
      <c r="AX86" s="11" t="s">
        <v>67</v>
      </c>
      <c r="AY86" s="175" t="s">
        <v>126</v>
      </c>
    </row>
    <row r="87" spans="1:65" s="12" customFormat="1">
      <c r="B87" s="176"/>
      <c r="C87" s="177"/>
      <c r="D87" s="166" t="s">
        <v>132</v>
      </c>
      <c r="E87" s="178" t="s">
        <v>19</v>
      </c>
      <c r="F87" s="179" t="s">
        <v>146</v>
      </c>
      <c r="G87" s="177"/>
      <c r="H87" s="180">
        <v>168</v>
      </c>
      <c r="I87" s="181"/>
      <c r="J87" s="177"/>
      <c r="K87" s="177"/>
      <c r="L87" s="182"/>
      <c r="M87" s="183"/>
      <c r="N87" s="184"/>
      <c r="O87" s="184"/>
      <c r="P87" s="184"/>
      <c r="Q87" s="184"/>
      <c r="R87" s="184"/>
      <c r="S87" s="184"/>
      <c r="T87" s="185"/>
      <c r="AT87" s="186" t="s">
        <v>132</v>
      </c>
      <c r="AU87" s="186" t="s">
        <v>67</v>
      </c>
      <c r="AV87" s="12" t="s">
        <v>141</v>
      </c>
      <c r="AW87" s="12" t="s">
        <v>134</v>
      </c>
      <c r="AX87" s="12" t="s">
        <v>75</v>
      </c>
      <c r="AY87" s="186" t="s">
        <v>126</v>
      </c>
    </row>
    <row r="88" spans="1:65" s="2" customFormat="1" ht="24.2" customHeight="1">
      <c r="A88" s="34"/>
      <c r="B88" s="35"/>
      <c r="C88" s="151" t="s">
        <v>141</v>
      </c>
      <c r="D88" s="151" t="s">
        <v>120</v>
      </c>
      <c r="E88" s="152" t="s">
        <v>352</v>
      </c>
      <c r="F88" s="153" t="s">
        <v>353</v>
      </c>
      <c r="G88" s="154" t="s">
        <v>123</v>
      </c>
      <c r="H88" s="155">
        <v>14</v>
      </c>
      <c r="I88" s="156"/>
      <c r="J88" s="157">
        <f t="shared" ref="J88:J93" si="0">ROUND(I88*H88,2)</f>
        <v>0</v>
      </c>
      <c r="K88" s="153" t="s">
        <v>124</v>
      </c>
      <c r="L88" s="39"/>
      <c r="M88" s="158" t="s">
        <v>19</v>
      </c>
      <c r="N88" s="159" t="s">
        <v>38</v>
      </c>
      <c r="O88" s="64"/>
      <c r="P88" s="160">
        <f t="shared" ref="P88:P93" si="1">O88*H88</f>
        <v>0</v>
      </c>
      <c r="Q88" s="160">
        <v>0</v>
      </c>
      <c r="R88" s="160">
        <f t="shared" ref="R88:R93" si="2">Q88*H88</f>
        <v>0</v>
      </c>
      <c r="S88" s="160">
        <v>0</v>
      </c>
      <c r="T88" s="161">
        <f t="shared" ref="T88:T93" si="3"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62" t="s">
        <v>141</v>
      </c>
      <c r="AT88" s="162" t="s">
        <v>120</v>
      </c>
      <c r="AU88" s="162" t="s">
        <v>67</v>
      </c>
      <c r="AY88" s="17" t="s">
        <v>126</v>
      </c>
      <c r="BE88" s="163">
        <f t="shared" ref="BE88:BE93" si="4">IF(N88="základní",J88,0)</f>
        <v>0</v>
      </c>
      <c r="BF88" s="163">
        <f t="shared" ref="BF88:BF93" si="5">IF(N88="snížená",J88,0)</f>
        <v>0</v>
      </c>
      <c r="BG88" s="163">
        <f t="shared" ref="BG88:BG93" si="6">IF(N88="zákl. přenesená",J88,0)</f>
        <v>0</v>
      </c>
      <c r="BH88" s="163">
        <f t="shared" ref="BH88:BH93" si="7">IF(N88="sníž. přenesená",J88,0)</f>
        <v>0</v>
      </c>
      <c r="BI88" s="163">
        <f t="shared" ref="BI88:BI93" si="8">IF(N88="nulová",J88,0)</f>
        <v>0</v>
      </c>
      <c r="BJ88" s="17" t="s">
        <v>75</v>
      </c>
      <c r="BK88" s="163">
        <f t="shared" ref="BK88:BK93" si="9">ROUND(I88*H88,2)</f>
        <v>0</v>
      </c>
      <c r="BL88" s="17" t="s">
        <v>141</v>
      </c>
      <c r="BM88" s="162" t="s">
        <v>499</v>
      </c>
    </row>
    <row r="89" spans="1:65" s="2" customFormat="1" ht="24.2" customHeight="1">
      <c r="A89" s="34"/>
      <c r="B89" s="35"/>
      <c r="C89" s="187" t="s">
        <v>147</v>
      </c>
      <c r="D89" s="187" t="s">
        <v>157</v>
      </c>
      <c r="E89" s="188" t="s">
        <v>355</v>
      </c>
      <c r="F89" s="189" t="s">
        <v>356</v>
      </c>
      <c r="G89" s="190" t="s">
        <v>123</v>
      </c>
      <c r="H89" s="191">
        <v>14</v>
      </c>
      <c r="I89" s="192"/>
      <c r="J89" s="193">
        <f t="shared" si="0"/>
        <v>0</v>
      </c>
      <c r="K89" s="189" t="s">
        <v>124</v>
      </c>
      <c r="L89" s="194"/>
      <c r="M89" s="195" t="s">
        <v>19</v>
      </c>
      <c r="N89" s="196" t="s">
        <v>38</v>
      </c>
      <c r="O89" s="64"/>
      <c r="P89" s="160">
        <f t="shared" si="1"/>
        <v>0</v>
      </c>
      <c r="Q89" s="160">
        <v>0</v>
      </c>
      <c r="R89" s="160">
        <f t="shared" si="2"/>
        <v>0</v>
      </c>
      <c r="S89" s="160">
        <v>0</v>
      </c>
      <c r="T89" s="161">
        <f t="shared" si="3"/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62" t="s">
        <v>162</v>
      </c>
      <c r="AT89" s="162" t="s">
        <v>157</v>
      </c>
      <c r="AU89" s="162" t="s">
        <v>67</v>
      </c>
      <c r="AY89" s="17" t="s">
        <v>126</v>
      </c>
      <c r="BE89" s="163">
        <f t="shared" si="4"/>
        <v>0</v>
      </c>
      <c r="BF89" s="163">
        <f t="shared" si="5"/>
        <v>0</v>
      </c>
      <c r="BG89" s="163">
        <f t="shared" si="6"/>
        <v>0</v>
      </c>
      <c r="BH89" s="163">
        <f t="shared" si="7"/>
        <v>0</v>
      </c>
      <c r="BI89" s="163">
        <f t="shared" si="8"/>
        <v>0</v>
      </c>
      <c r="BJ89" s="17" t="s">
        <v>75</v>
      </c>
      <c r="BK89" s="163">
        <f t="shared" si="9"/>
        <v>0</v>
      </c>
      <c r="BL89" s="17" t="s">
        <v>141</v>
      </c>
      <c r="BM89" s="162" t="s">
        <v>500</v>
      </c>
    </row>
    <row r="90" spans="1:65" s="2" customFormat="1" ht="16.5" customHeight="1">
      <c r="A90" s="34"/>
      <c r="B90" s="35"/>
      <c r="C90" s="151" t="s">
        <v>151</v>
      </c>
      <c r="D90" s="151" t="s">
        <v>120</v>
      </c>
      <c r="E90" s="152" t="s">
        <v>359</v>
      </c>
      <c r="F90" s="153" t="s">
        <v>360</v>
      </c>
      <c r="G90" s="154" t="s">
        <v>123</v>
      </c>
      <c r="H90" s="155">
        <v>12</v>
      </c>
      <c r="I90" s="156"/>
      <c r="J90" s="157">
        <f t="shared" si="0"/>
        <v>0</v>
      </c>
      <c r="K90" s="153" t="s">
        <v>124</v>
      </c>
      <c r="L90" s="39"/>
      <c r="M90" s="158" t="s">
        <v>19</v>
      </c>
      <c r="N90" s="159" t="s">
        <v>38</v>
      </c>
      <c r="O90" s="64"/>
      <c r="P90" s="160">
        <f t="shared" si="1"/>
        <v>0</v>
      </c>
      <c r="Q90" s="160">
        <v>0</v>
      </c>
      <c r="R90" s="160">
        <f t="shared" si="2"/>
        <v>0</v>
      </c>
      <c r="S90" s="160">
        <v>0</v>
      </c>
      <c r="T90" s="161">
        <f t="shared" si="3"/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62" t="s">
        <v>141</v>
      </c>
      <c r="AT90" s="162" t="s">
        <v>120</v>
      </c>
      <c r="AU90" s="162" t="s">
        <v>67</v>
      </c>
      <c r="AY90" s="17" t="s">
        <v>126</v>
      </c>
      <c r="BE90" s="163">
        <f t="shared" si="4"/>
        <v>0</v>
      </c>
      <c r="BF90" s="163">
        <f t="shared" si="5"/>
        <v>0</v>
      </c>
      <c r="BG90" s="163">
        <f t="shared" si="6"/>
        <v>0</v>
      </c>
      <c r="BH90" s="163">
        <f t="shared" si="7"/>
        <v>0</v>
      </c>
      <c r="BI90" s="163">
        <f t="shared" si="8"/>
        <v>0</v>
      </c>
      <c r="BJ90" s="17" t="s">
        <v>75</v>
      </c>
      <c r="BK90" s="163">
        <f t="shared" si="9"/>
        <v>0</v>
      </c>
      <c r="BL90" s="17" t="s">
        <v>141</v>
      </c>
      <c r="BM90" s="162" t="s">
        <v>501</v>
      </c>
    </row>
    <row r="91" spans="1:65" s="2" customFormat="1" ht="24.2" customHeight="1">
      <c r="A91" s="34"/>
      <c r="B91" s="35"/>
      <c r="C91" s="187" t="s">
        <v>156</v>
      </c>
      <c r="D91" s="187" t="s">
        <v>157</v>
      </c>
      <c r="E91" s="188" t="s">
        <v>362</v>
      </c>
      <c r="F91" s="189" t="s">
        <v>363</v>
      </c>
      <c r="G91" s="190" t="s">
        <v>123</v>
      </c>
      <c r="H91" s="191">
        <v>12</v>
      </c>
      <c r="I91" s="192"/>
      <c r="J91" s="193">
        <f t="shared" si="0"/>
        <v>0</v>
      </c>
      <c r="K91" s="189" t="s">
        <v>124</v>
      </c>
      <c r="L91" s="194"/>
      <c r="M91" s="195" t="s">
        <v>19</v>
      </c>
      <c r="N91" s="196" t="s">
        <v>38</v>
      </c>
      <c r="O91" s="64"/>
      <c r="P91" s="160">
        <f t="shared" si="1"/>
        <v>0</v>
      </c>
      <c r="Q91" s="160">
        <v>0</v>
      </c>
      <c r="R91" s="160">
        <f t="shared" si="2"/>
        <v>0</v>
      </c>
      <c r="S91" s="160">
        <v>0</v>
      </c>
      <c r="T91" s="161">
        <f t="shared" si="3"/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62" t="s">
        <v>162</v>
      </c>
      <c r="AT91" s="162" t="s">
        <v>157</v>
      </c>
      <c r="AU91" s="162" t="s">
        <v>67</v>
      </c>
      <c r="AY91" s="17" t="s">
        <v>126</v>
      </c>
      <c r="BE91" s="163">
        <f t="shared" si="4"/>
        <v>0</v>
      </c>
      <c r="BF91" s="163">
        <f t="shared" si="5"/>
        <v>0</v>
      </c>
      <c r="BG91" s="163">
        <f t="shared" si="6"/>
        <v>0</v>
      </c>
      <c r="BH91" s="163">
        <f t="shared" si="7"/>
        <v>0</v>
      </c>
      <c r="BI91" s="163">
        <f t="shared" si="8"/>
        <v>0</v>
      </c>
      <c r="BJ91" s="17" t="s">
        <v>75</v>
      </c>
      <c r="BK91" s="163">
        <f t="shared" si="9"/>
        <v>0</v>
      </c>
      <c r="BL91" s="17" t="s">
        <v>141</v>
      </c>
      <c r="BM91" s="162" t="s">
        <v>502</v>
      </c>
    </row>
    <row r="92" spans="1:65" s="2" customFormat="1" ht="24.2" customHeight="1">
      <c r="A92" s="34"/>
      <c r="B92" s="35"/>
      <c r="C92" s="151" t="s">
        <v>162</v>
      </c>
      <c r="D92" s="151" t="s">
        <v>120</v>
      </c>
      <c r="E92" s="152" t="s">
        <v>365</v>
      </c>
      <c r="F92" s="153" t="s">
        <v>366</v>
      </c>
      <c r="G92" s="154" t="s">
        <v>123</v>
      </c>
      <c r="H92" s="155">
        <v>28</v>
      </c>
      <c r="I92" s="156"/>
      <c r="J92" s="157">
        <f t="shared" si="0"/>
        <v>0</v>
      </c>
      <c r="K92" s="153" t="s">
        <v>124</v>
      </c>
      <c r="L92" s="39"/>
      <c r="M92" s="158" t="s">
        <v>19</v>
      </c>
      <c r="N92" s="159" t="s">
        <v>38</v>
      </c>
      <c r="O92" s="64"/>
      <c r="P92" s="160">
        <f t="shared" si="1"/>
        <v>0</v>
      </c>
      <c r="Q92" s="160">
        <v>0</v>
      </c>
      <c r="R92" s="160">
        <f t="shared" si="2"/>
        <v>0</v>
      </c>
      <c r="S92" s="160">
        <v>0</v>
      </c>
      <c r="T92" s="161">
        <f t="shared" si="3"/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62" t="s">
        <v>141</v>
      </c>
      <c r="AT92" s="162" t="s">
        <v>120</v>
      </c>
      <c r="AU92" s="162" t="s">
        <v>67</v>
      </c>
      <c r="AY92" s="17" t="s">
        <v>126</v>
      </c>
      <c r="BE92" s="163">
        <f t="shared" si="4"/>
        <v>0</v>
      </c>
      <c r="BF92" s="163">
        <f t="shared" si="5"/>
        <v>0</v>
      </c>
      <c r="BG92" s="163">
        <f t="shared" si="6"/>
        <v>0</v>
      </c>
      <c r="BH92" s="163">
        <f t="shared" si="7"/>
        <v>0</v>
      </c>
      <c r="BI92" s="163">
        <f t="shared" si="8"/>
        <v>0</v>
      </c>
      <c r="BJ92" s="17" t="s">
        <v>75</v>
      </c>
      <c r="BK92" s="163">
        <f t="shared" si="9"/>
        <v>0</v>
      </c>
      <c r="BL92" s="17" t="s">
        <v>141</v>
      </c>
      <c r="BM92" s="162" t="s">
        <v>503</v>
      </c>
    </row>
    <row r="93" spans="1:65" s="2" customFormat="1" ht="37.9" customHeight="1">
      <c r="A93" s="34"/>
      <c r="B93" s="35"/>
      <c r="C93" s="187" t="s">
        <v>214</v>
      </c>
      <c r="D93" s="187" t="s">
        <v>157</v>
      </c>
      <c r="E93" s="188" t="s">
        <v>368</v>
      </c>
      <c r="F93" s="189" t="s">
        <v>369</v>
      </c>
      <c r="G93" s="190" t="s">
        <v>123</v>
      </c>
      <c r="H93" s="191">
        <v>28</v>
      </c>
      <c r="I93" s="192"/>
      <c r="J93" s="193">
        <f t="shared" si="0"/>
        <v>0</v>
      </c>
      <c r="K93" s="189" t="s">
        <v>124</v>
      </c>
      <c r="L93" s="194"/>
      <c r="M93" s="195" t="s">
        <v>19</v>
      </c>
      <c r="N93" s="196" t="s">
        <v>38</v>
      </c>
      <c r="O93" s="64"/>
      <c r="P93" s="160">
        <f t="shared" si="1"/>
        <v>0</v>
      </c>
      <c r="Q93" s="160">
        <v>0</v>
      </c>
      <c r="R93" s="160">
        <f t="shared" si="2"/>
        <v>0</v>
      </c>
      <c r="S93" s="160">
        <v>0</v>
      </c>
      <c r="T93" s="161">
        <f t="shared" si="3"/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62" t="s">
        <v>162</v>
      </c>
      <c r="AT93" s="162" t="s">
        <v>157</v>
      </c>
      <c r="AU93" s="162" t="s">
        <v>67</v>
      </c>
      <c r="AY93" s="17" t="s">
        <v>126</v>
      </c>
      <c r="BE93" s="163">
        <f t="shared" si="4"/>
        <v>0</v>
      </c>
      <c r="BF93" s="163">
        <f t="shared" si="5"/>
        <v>0</v>
      </c>
      <c r="BG93" s="163">
        <f t="shared" si="6"/>
        <v>0</v>
      </c>
      <c r="BH93" s="163">
        <f t="shared" si="7"/>
        <v>0</v>
      </c>
      <c r="BI93" s="163">
        <f t="shared" si="8"/>
        <v>0</v>
      </c>
      <c r="BJ93" s="17" t="s">
        <v>75</v>
      </c>
      <c r="BK93" s="163">
        <f t="shared" si="9"/>
        <v>0</v>
      </c>
      <c r="BL93" s="17" t="s">
        <v>141</v>
      </c>
      <c r="BM93" s="162" t="s">
        <v>504</v>
      </c>
    </row>
    <row r="94" spans="1:65" s="2" customFormat="1" ht="39">
      <c r="A94" s="34"/>
      <c r="B94" s="35"/>
      <c r="C94" s="36"/>
      <c r="D94" s="166" t="s">
        <v>175</v>
      </c>
      <c r="E94" s="36"/>
      <c r="F94" s="197" t="s">
        <v>176</v>
      </c>
      <c r="G94" s="36"/>
      <c r="H94" s="36"/>
      <c r="I94" s="198"/>
      <c r="J94" s="36"/>
      <c r="K94" s="36"/>
      <c r="L94" s="39"/>
      <c r="M94" s="199"/>
      <c r="N94" s="200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175</v>
      </c>
      <c r="AU94" s="17" t="s">
        <v>67</v>
      </c>
    </row>
    <row r="95" spans="1:65" s="2" customFormat="1" ht="21.75" customHeight="1">
      <c r="A95" s="34"/>
      <c r="B95" s="35"/>
      <c r="C95" s="151" t="s">
        <v>171</v>
      </c>
      <c r="D95" s="151" t="s">
        <v>120</v>
      </c>
      <c r="E95" s="152" t="s">
        <v>222</v>
      </c>
      <c r="F95" s="153" t="s">
        <v>223</v>
      </c>
      <c r="G95" s="154" t="s">
        <v>138</v>
      </c>
      <c r="H95" s="155">
        <v>168</v>
      </c>
      <c r="I95" s="156"/>
      <c r="J95" s="157">
        <f>ROUND(I95*H95,2)</f>
        <v>0</v>
      </c>
      <c r="K95" s="153" t="s">
        <v>124</v>
      </c>
      <c r="L95" s="39"/>
      <c r="M95" s="158" t="s">
        <v>19</v>
      </c>
      <c r="N95" s="159" t="s">
        <v>38</v>
      </c>
      <c r="O95" s="64"/>
      <c r="P95" s="160">
        <f>O95*H95</f>
        <v>0</v>
      </c>
      <c r="Q95" s="160">
        <v>0</v>
      </c>
      <c r="R95" s="160">
        <f>Q95*H95</f>
        <v>0</v>
      </c>
      <c r="S95" s="160">
        <v>0</v>
      </c>
      <c r="T95" s="161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62" t="s">
        <v>125</v>
      </c>
      <c r="AT95" s="162" t="s">
        <v>120</v>
      </c>
      <c r="AU95" s="162" t="s">
        <v>67</v>
      </c>
      <c r="AY95" s="17" t="s">
        <v>126</v>
      </c>
      <c r="BE95" s="163">
        <f>IF(N95="základní",J95,0)</f>
        <v>0</v>
      </c>
      <c r="BF95" s="163">
        <f>IF(N95="snížená",J95,0)</f>
        <v>0</v>
      </c>
      <c r="BG95" s="163">
        <f>IF(N95="zákl. přenesená",J95,0)</f>
        <v>0</v>
      </c>
      <c r="BH95" s="163">
        <f>IF(N95="sníž. přenesená",J95,0)</f>
        <v>0</v>
      </c>
      <c r="BI95" s="163">
        <f>IF(N95="nulová",J95,0)</f>
        <v>0</v>
      </c>
      <c r="BJ95" s="17" t="s">
        <v>75</v>
      </c>
      <c r="BK95" s="163">
        <f>ROUND(I95*H95,2)</f>
        <v>0</v>
      </c>
      <c r="BL95" s="17" t="s">
        <v>125</v>
      </c>
      <c r="BM95" s="162" t="s">
        <v>505</v>
      </c>
    </row>
    <row r="96" spans="1:65" s="11" customFormat="1">
      <c r="B96" s="164"/>
      <c r="C96" s="165"/>
      <c r="D96" s="166" t="s">
        <v>132</v>
      </c>
      <c r="E96" s="167" t="s">
        <v>19</v>
      </c>
      <c r="F96" s="168" t="s">
        <v>498</v>
      </c>
      <c r="G96" s="165"/>
      <c r="H96" s="169">
        <v>168</v>
      </c>
      <c r="I96" s="170"/>
      <c r="J96" s="165"/>
      <c r="K96" s="165"/>
      <c r="L96" s="171"/>
      <c r="M96" s="172"/>
      <c r="N96" s="173"/>
      <c r="O96" s="173"/>
      <c r="P96" s="173"/>
      <c r="Q96" s="173"/>
      <c r="R96" s="173"/>
      <c r="S96" s="173"/>
      <c r="T96" s="174"/>
      <c r="AT96" s="175" t="s">
        <v>132</v>
      </c>
      <c r="AU96" s="175" t="s">
        <v>67</v>
      </c>
      <c r="AV96" s="11" t="s">
        <v>77</v>
      </c>
      <c r="AW96" s="11" t="s">
        <v>134</v>
      </c>
      <c r="AX96" s="11" t="s">
        <v>67</v>
      </c>
      <c r="AY96" s="175" t="s">
        <v>126</v>
      </c>
    </row>
    <row r="97" spans="1:65" s="12" customFormat="1">
      <c r="B97" s="176"/>
      <c r="C97" s="177"/>
      <c r="D97" s="166" t="s">
        <v>132</v>
      </c>
      <c r="E97" s="178" t="s">
        <v>19</v>
      </c>
      <c r="F97" s="179" t="s">
        <v>146</v>
      </c>
      <c r="G97" s="177"/>
      <c r="H97" s="180">
        <v>168</v>
      </c>
      <c r="I97" s="181"/>
      <c r="J97" s="177"/>
      <c r="K97" s="177"/>
      <c r="L97" s="182"/>
      <c r="M97" s="183"/>
      <c r="N97" s="184"/>
      <c r="O97" s="184"/>
      <c r="P97" s="184"/>
      <c r="Q97" s="184"/>
      <c r="R97" s="184"/>
      <c r="S97" s="184"/>
      <c r="T97" s="185"/>
      <c r="AT97" s="186" t="s">
        <v>132</v>
      </c>
      <c r="AU97" s="186" t="s">
        <v>67</v>
      </c>
      <c r="AV97" s="12" t="s">
        <v>141</v>
      </c>
      <c r="AW97" s="12" t="s">
        <v>134</v>
      </c>
      <c r="AX97" s="12" t="s">
        <v>75</v>
      </c>
      <c r="AY97" s="186" t="s">
        <v>126</v>
      </c>
    </row>
    <row r="98" spans="1:65" s="2" customFormat="1" ht="24.2" customHeight="1">
      <c r="A98" s="34"/>
      <c r="B98" s="35"/>
      <c r="C98" s="187" t="s">
        <v>177</v>
      </c>
      <c r="D98" s="187" t="s">
        <v>157</v>
      </c>
      <c r="E98" s="188" t="s">
        <v>393</v>
      </c>
      <c r="F98" s="189" t="s">
        <v>394</v>
      </c>
      <c r="G98" s="190" t="s">
        <v>138</v>
      </c>
      <c r="H98" s="191">
        <v>168</v>
      </c>
      <c r="I98" s="192"/>
      <c r="J98" s="193">
        <f>ROUND(I98*H98,2)</f>
        <v>0</v>
      </c>
      <c r="K98" s="189" t="s">
        <v>124</v>
      </c>
      <c r="L98" s="194"/>
      <c r="M98" s="195" t="s">
        <v>19</v>
      </c>
      <c r="N98" s="196" t="s">
        <v>38</v>
      </c>
      <c r="O98" s="64"/>
      <c r="P98" s="160">
        <f>O98*H98</f>
        <v>0</v>
      </c>
      <c r="Q98" s="160">
        <v>0</v>
      </c>
      <c r="R98" s="160">
        <f>Q98*H98</f>
        <v>0</v>
      </c>
      <c r="S98" s="160">
        <v>0</v>
      </c>
      <c r="T98" s="161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62" t="s">
        <v>162</v>
      </c>
      <c r="AT98" s="162" t="s">
        <v>157</v>
      </c>
      <c r="AU98" s="162" t="s">
        <v>67</v>
      </c>
      <c r="AY98" s="17" t="s">
        <v>126</v>
      </c>
      <c r="BE98" s="163">
        <f>IF(N98="základní",J98,0)</f>
        <v>0</v>
      </c>
      <c r="BF98" s="163">
        <f>IF(N98="snížená",J98,0)</f>
        <v>0</v>
      </c>
      <c r="BG98" s="163">
        <f>IF(N98="zákl. přenesená",J98,0)</f>
        <v>0</v>
      </c>
      <c r="BH98" s="163">
        <f>IF(N98="sníž. přenesená",J98,0)</f>
        <v>0</v>
      </c>
      <c r="BI98" s="163">
        <f>IF(N98="nulová",J98,0)</f>
        <v>0</v>
      </c>
      <c r="BJ98" s="17" t="s">
        <v>75</v>
      </c>
      <c r="BK98" s="163">
        <f>ROUND(I98*H98,2)</f>
        <v>0</v>
      </c>
      <c r="BL98" s="17" t="s">
        <v>141</v>
      </c>
      <c r="BM98" s="162" t="s">
        <v>506</v>
      </c>
    </row>
    <row r="99" spans="1:65" s="11" customFormat="1">
      <c r="B99" s="164"/>
      <c r="C99" s="165"/>
      <c r="D99" s="166" t="s">
        <v>132</v>
      </c>
      <c r="E99" s="167" t="s">
        <v>19</v>
      </c>
      <c r="F99" s="168" t="s">
        <v>507</v>
      </c>
      <c r="G99" s="165"/>
      <c r="H99" s="169">
        <v>168</v>
      </c>
      <c r="I99" s="170"/>
      <c r="J99" s="165"/>
      <c r="K99" s="165"/>
      <c r="L99" s="171"/>
      <c r="M99" s="172"/>
      <c r="N99" s="173"/>
      <c r="O99" s="173"/>
      <c r="P99" s="173"/>
      <c r="Q99" s="173"/>
      <c r="R99" s="173"/>
      <c r="S99" s="173"/>
      <c r="T99" s="174"/>
      <c r="AT99" s="175" t="s">
        <v>132</v>
      </c>
      <c r="AU99" s="175" t="s">
        <v>67</v>
      </c>
      <c r="AV99" s="11" t="s">
        <v>77</v>
      </c>
      <c r="AW99" s="11" t="s">
        <v>134</v>
      </c>
      <c r="AX99" s="11" t="s">
        <v>67</v>
      </c>
      <c r="AY99" s="175" t="s">
        <v>126</v>
      </c>
    </row>
    <row r="100" spans="1:65" s="13" customFormat="1">
      <c r="B100" s="201"/>
      <c r="C100" s="202"/>
      <c r="D100" s="166" t="s">
        <v>132</v>
      </c>
      <c r="E100" s="203" t="s">
        <v>19</v>
      </c>
      <c r="F100" s="204" t="s">
        <v>508</v>
      </c>
      <c r="G100" s="202"/>
      <c r="H100" s="203" t="s">
        <v>19</v>
      </c>
      <c r="I100" s="205"/>
      <c r="J100" s="202"/>
      <c r="K100" s="202"/>
      <c r="L100" s="206"/>
      <c r="M100" s="207"/>
      <c r="N100" s="208"/>
      <c r="O100" s="208"/>
      <c r="P100" s="208"/>
      <c r="Q100" s="208"/>
      <c r="R100" s="208"/>
      <c r="S100" s="208"/>
      <c r="T100" s="209"/>
      <c r="AT100" s="210" t="s">
        <v>132</v>
      </c>
      <c r="AU100" s="210" t="s">
        <v>67</v>
      </c>
      <c r="AV100" s="13" t="s">
        <v>75</v>
      </c>
      <c r="AW100" s="13" t="s">
        <v>134</v>
      </c>
      <c r="AX100" s="13" t="s">
        <v>67</v>
      </c>
      <c r="AY100" s="210" t="s">
        <v>126</v>
      </c>
    </row>
    <row r="101" spans="1:65" s="12" customFormat="1">
      <c r="B101" s="176"/>
      <c r="C101" s="177"/>
      <c r="D101" s="166" t="s">
        <v>132</v>
      </c>
      <c r="E101" s="178" t="s">
        <v>19</v>
      </c>
      <c r="F101" s="179" t="s">
        <v>146</v>
      </c>
      <c r="G101" s="177"/>
      <c r="H101" s="180">
        <v>168</v>
      </c>
      <c r="I101" s="181"/>
      <c r="J101" s="177"/>
      <c r="K101" s="177"/>
      <c r="L101" s="182"/>
      <c r="M101" s="183"/>
      <c r="N101" s="184"/>
      <c r="O101" s="184"/>
      <c r="P101" s="184"/>
      <c r="Q101" s="184"/>
      <c r="R101" s="184"/>
      <c r="S101" s="184"/>
      <c r="T101" s="185"/>
      <c r="AT101" s="186" t="s">
        <v>132</v>
      </c>
      <c r="AU101" s="186" t="s">
        <v>67</v>
      </c>
      <c r="AV101" s="12" t="s">
        <v>141</v>
      </c>
      <c r="AW101" s="12" t="s">
        <v>134</v>
      </c>
      <c r="AX101" s="12" t="s">
        <v>75</v>
      </c>
      <c r="AY101" s="186" t="s">
        <v>126</v>
      </c>
    </row>
    <row r="102" spans="1:65" s="2" customFormat="1" ht="44.25" customHeight="1">
      <c r="A102" s="34"/>
      <c r="B102" s="35"/>
      <c r="C102" s="151" t="s">
        <v>181</v>
      </c>
      <c r="D102" s="151" t="s">
        <v>120</v>
      </c>
      <c r="E102" s="152" t="s">
        <v>234</v>
      </c>
      <c r="F102" s="153" t="s">
        <v>235</v>
      </c>
      <c r="G102" s="154" t="s">
        <v>123</v>
      </c>
      <c r="H102" s="155">
        <v>56</v>
      </c>
      <c r="I102" s="156"/>
      <c r="J102" s="157">
        <f>ROUND(I102*H102,2)</f>
        <v>0</v>
      </c>
      <c r="K102" s="153" t="s">
        <v>124</v>
      </c>
      <c r="L102" s="39"/>
      <c r="M102" s="158" t="s">
        <v>19</v>
      </c>
      <c r="N102" s="159" t="s">
        <v>38</v>
      </c>
      <c r="O102" s="64"/>
      <c r="P102" s="160">
        <f>O102*H102</f>
        <v>0</v>
      </c>
      <c r="Q102" s="160">
        <v>0</v>
      </c>
      <c r="R102" s="160">
        <f>Q102*H102</f>
        <v>0</v>
      </c>
      <c r="S102" s="160">
        <v>0</v>
      </c>
      <c r="T102" s="161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62" t="s">
        <v>154</v>
      </c>
      <c r="AT102" s="162" t="s">
        <v>120</v>
      </c>
      <c r="AU102" s="162" t="s">
        <v>67</v>
      </c>
      <c r="AY102" s="17" t="s">
        <v>126</v>
      </c>
      <c r="BE102" s="163">
        <f>IF(N102="základní",J102,0)</f>
        <v>0</v>
      </c>
      <c r="BF102" s="163">
        <f>IF(N102="snížená",J102,0)</f>
        <v>0</v>
      </c>
      <c r="BG102" s="163">
        <f>IF(N102="zákl. přenesená",J102,0)</f>
        <v>0</v>
      </c>
      <c r="BH102" s="163">
        <f>IF(N102="sníž. přenesená",J102,0)</f>
        <v>0</v>
      </c>
      <c r="BI102" s="163">
        <f>IF(N102="nulová",J102,0)</f>
        <v>0</v>
      </c>
      <c r="BJ102" s="17" t="s">
        <v>75</v>
      </c>
      <c r="BK102" s="163">
        <f>ROUND(I102*H102,2)</f>
        <v>0</v>
      </c>
      <c r="BL102" s="17" t="s">
        <v>154</v>
      </c>
      <c r="BM102" s="162" t="s">
        <v>509</v>
      </c>
    </row>
    <row r="103" spans="1:65" s="11" customFormat="1">
      <c r="B103" s="164"/>
      <c r="C103" s="165"/>
      <c r="D103" s="166" t="s">
        <v>132</v>
      </c>
      <c r="E103" s="167" t="s">
        <v>19</v>
      </c>
      <c r="F103" s="168" t="s">
        <v>510</v>
      </c>
      <c r="G103" s="165"/>
      <c r="H103" s="169">
        <v>56</v>
      </c>
      <c r="I103" s="170"/>
      <c r="J103" s="165"/>
      <c r="K103" s="165"/>
      <c r="L103" s="171"/>
      <c r="M103" s="172"/>
      <c r="N103" s="173"/>
      <c r="O103" s="173"/>
      <c r="P103" s="173"/>
      <c r="Q103" s="173"/>
      <c r="R103" s="173"/>
      <c r="S103" s="173"/>
      <c r="T103" s="174"/>
      <c r="AT103" s="175" t="s">
        <v>132</v>
      </c>
      <c r="AU103" s="175" t="s">
        <v>67</v>
      </c>
      <c r="AV103" s="11" t="s">
        <v>77</v>
      </c>
      <c r="AW103" s="11" t="s">
        <v>134</v>
      </c>
      <c r="AX103" s="11" t="s">
        <v>67</v>
      </c>
      <c r="AY103" s="175" t="s">
        <v>126</v>
      </c>
    </row>
    <row r="104" spans="1:65" s="13" customFormat="1">
      <c r="B104" s="201"/>
      <c r="C104" s="202"/>
      <c r="D104" s="166" t="s">
        <v>132</v>
      </c>
      <c r="E104" s="203" t="s">
        <v>19</v>
      </c>
      <c r="F104" s="204" t="s">
        <v>403</v>
      </c>
      <c r="G104" s="202"/>
      <c r="H104" s="203" t="s">
        <v>19</v>
      </c>
      <c r="I104" s="205"/>
      <c r="J104" s="202"/>
      <c r="K104" s="202"/>
      <c r="L104" s="206"/>
      <c r="M104" s="207"/>
      <c r="N104" s="208"/>
      <c r="O104" s="208"/>
      <c r="P104" s="208"/>
      <c r="Q104" s="208"/>
      <c r="R104" s="208"/>
      <c r="S104" s="208"/>
      <c r="T104" s="209"/>
      <c r="AT104" s="210" t="s">
        <v>132</v>
      </c>
      <c r="AU104" s="210" t="s">
        <v>67</v>
      </c>
      <c r="AV104" s="13" t="s">
        <v>75</v>
      </c>
      <c r="AW104" s="13" t="s">
        <v>134</v>
      </c>
      <c r="AX104" s="13" t="s">
        <v>67</v>
      </c>
      <c r="AY104" s="210" t="s">
        <v>126</v>
      </c>
    </row>
    <row r="105" spans="1:65" s="12" customFormat="1">
      <c r="B105" s="176"/>
      <c r="C105" s="177"/>
      <c r="D105" s="166" t="s">
        <v>132</v>
      </c>
      <c r="E105" s="178" t="s">
        <v>19</v>
      </c>
      <c r="F105" s="179" t="s">
        <v>146</v>
      </c>
      <c r="G105" s="177"/>
      <c r="H105" s="180">
        <v>56</v>
      </c>
      <c r="I105" s="181"/>
      <c r="J105" s="177"/>
      <c r="K105" s="177"/>
      <c r="L105" s="182"/>
      <c r="M105" s="183"/>
      <c r="N105" s="184"/>
      <c r="O105" s="184"/>
      <c r="P105" s="184"/>
      <c r="Q105" s="184"/>
      <c r="R105" s="184"/>
      <c r="S105" s="184"/>
      <c r="T105" s="185"/>
      <c r="AT105" s="186" t="s">
        <v>132</v>
      </c>
      <c r="AU105" s="186" t="s">
        <v>67</v>
      </c>
      <c r="AV105" s="12" t="s">
        <v>141</v>
      </c>
      <c r="AW105" s="12" t="s">
        <v>134</v>
      </c>
      <c r="AX105" s="12" t="s">
        <v>75</v>
      </c>
      <c r="AY105" s="186" t="s">
        <v>126</v>
      </c>
    </row>
    <row r="106" spans="1:65" s="2" customFormat="1" ht="49.15" customHeight="1">
      <c r="A106" s="34"/>
      <c r="B106" s="35"/>
      <c r="C106" s="151" t="s">
        <v>237</v>
      </c>
      <c r="D106" s="151" t="s">
        <v>120</v>
      </c>
      <c r="E106" s="152" t="s">
        <v>259</v>
      </c>
      <c r="F106" s="153" t="s">
        <v>260</v>
      </c>
      <c r="G106" s="154" t="s">
        <v>123</v>
      </c>
      <c r="H106" s="155">
        <v>1</v>
      </c>
      <c r="I106" s="156"/>
      <c r="J106" s="157">
        <f t="shared" ref="J106:J112" si="10">ROUND(I106*H106,2)</f>
        <v>0</v>
      </c>
      <c r="K106" s="153" t="s">
        <v>124</v>
      </c>
      <c r="L106" s="39"/>
      <c r="M106" s="158" t="s">
        <v>19</v>
      </c>
      <c r="N106" s="159" t="s">
        <v>38</v>
      </c>
      <c r="O106" s="64"/>
      <c r="P106" s="160">
        <f t="shared" ref="P106:P112" si="11">O106*H106</f>
        <v>0</v>
      </c>
      <c r="Q106" s="160">
        <v>0</v>
      </c>
      <c r="R106" s="160">
        <f t="shared" ref="R106:R112" si="12">Q106*H106</f>
        <v>0</v>
      </c>
      <c r="S106" s="160">
        <v>0</v>
      </c>
      <c r="T106" s="161">
        <f t="shared" ref="T106:T112" si="13"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62" t="s">
        <v>125</v>
      </c>
      <c r="AT106" s="162" t="s">
        <v>120</v>
      </c>
      <c r="AU106" s="162" t="s">
        <v>67</v>
      </c>
      <c r="AY106" s="17" t="s">
        <v>126</v>
      </c>
      <c r="BE106" s="163">
        <f t="shared" ref="BE106:BE112" si="14">IF(N106="základní",J106,0)</f>
        <v>0</v>
      </c>
      <c r="BF106" s="163">
        <f t="shared" ref="BF106:BF112" si="15">IF(N106="snížená",J106,0)</f>
        <v>0</v>
      </c>
      <c r="BG106" s="163">
        <f t="shared" ref="BG106:BG112" si="16">IF(N106="zákl. přenesená",J106,0)</f>
        <v>0</v>
      </c>
      <c r="BH106" s="163">
        <f t="shared" ref="BH106:BH112" si="17">IF(N106="sníž. přenesená",J106,0)</f>
        <v>0</v>
      </c>
      <c r="BI106" s="163">
        <f t="shared" ref="BI106:BI112" si="18">IF(N106="nulová",J106,0)</f>
        <v>0</v>
      </c>
      <c r="BJ106" s="17" t="s">
        <v>75</v>
      </c>
      <c r="BK106" s="163">
        <f t="shared" ref="BK106:BK112" si="19">ROUND(I106*H106,2)</f>
        <v>0</v>
      </c>
      <c r="BL106" s="17" t="s">
        <v>125</v>
      </c>
      <c r="BM106" s="162" t="s">
        <v>511</v>
      </c>
    </row>
    <row r="107" spans="1:65" s="2" customFormat="1" ht="62.65" customHeight="1">
      <c r="A107" s="34"/>
      <c r="B107" s="35"/>
      <c r="C107" s="151" t="s">
        <v>309</v>
      </c>
      <c r="D107" s="151" t="s">
        <v>120</v>
      </c>
      <c r="E107" s="152" t="s">
        <v>263</v>
      </c>
      <c r="F107" s="153" t="s">
        <v>264</v>
      </c>
      <c r="G107" s="154" t="s">
        <v>123</v>
      </c>
      <c r="H107" s="155">
        <v>1</v>
      </c>
      <c r="I107" s="156"/>
      <c r="J107" s="157">
        <f t="shared" si="10"/>
        <v>0</v>
      </c>
      <c r="K107" s="153" t="s">
        <v>124</v>
      </c>
      <c r="L107" s="39"/>
      <c r="M107" s="158" t="s">
        <v>19</v>
      </c>
      <c r="N107" s="159" t="s">
        <v>38</v>
      </c>
      <c r="O107" s="64"/>
      <c r="P107" s="160">
        <f t="shared" si="11"/>
        <v>0</v>
      </c>
      <c r="Q107" s="160">
        <v>0</v>
      </c>
      <c r="R107" s="160">
        <f t="shared" si="12"/>
        <v>0</v>
      </c>
      <c r="S107" s="160">
        <v>0</v>
      </c>
      <c r="T107" s="161">
        <f t="shared" si="13"/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62" t="s">
        <v>125</v>
      </c>
      <c r="AT107" s="162" t="s">
        <v>120</v>
      </c>
      <c r="AU107" s="162" t="s">
        <v>67</v>
      </c>
      <c r="AY107" s="17" t="s">
        <v>126</v>
      </c>
      <c r="BE107" s="163">
        <f t="shared" si="14"/>
        <v>0</v>
      </c>
      <c r="BF107" s="163">
        <f t="shared" si="15"/>
        <v>0</v>
      </c>
      <c r="BG107" s="163">
        <f t="shared" si="16"/>
        <v>0</v>
      </c>
      <c r="BH107" s="163">
        <f t="shared" si="17"/>
        <v>0</v>
      </c>
      <c r="BI107" s="163">
        <f t="shared" si="18"/>
        <v>0</v>
      </c>
      <c r="BJ107" s="17" t="s">
        <v>75</v>
      </c>
      <c r="BK107" s="163">
        <f t="shared" si="19"/>
        <v>0</v>
      </c>
      <c r="BL107" s="17" t="s">
        <v>125</v>
      </c>
      <c r="BM107" s="162" t="s">
        <v>512</v>
      </c>
    </row>
    <row r="108" spans="1:65" s="2" customFormat="1" ht="37.9" customHeight="1">
      <c r="A108" s="34"/>
      <c r="B108" s="35"/>
      <c r="C108" s="151" t="s">
        <v>233</v>
      </c>
      <c r="D108" s="151" t="s">
        <v>120</v>
      </c>
      <c r="E108" s="152" t="s">
        <v>255</v>
      </c>
      <c r="F108" s="153" t="s">
        <v>256</v>
      </c>
      <c r="G108" s="154" t="s">
        <v>123</v>
      </c>
      <c r="H108" s="155">
        <v>16</v>
      </c>
      <c r="I108" s="156"/>
      <c r="J108" s="157">
        <f t="shared" si="10"/>
        <v>0</v>
      </c>
      <c r="K108" s="153" t="s">
        <v>124</v>
      </c>
      <c r="L108" s="39"/>
      <c r="M108" s="158" t="s">
        <v>19</v>
      </c>
      <c r="N108" s="159" t="s">
        <v>38</v>
      </c>
      <c r="O108" s="64"/>
      <c r="P108" s="160">
        <f t="shared" si="11"/>
        <v>0</v>
      </c>
      <c r="Q108" s="160">
        <v>0</v>
      </c>
      <c r="R108" s="160">
        <f t="shared" si="12"/>
        <v>0</v>
      </c>
      <c r="S108" s="160">
        <v>0</v>
      </c>
      <c r="T108" s="161">
        <f t="shared" si="13"/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62" t="s">
        <v>125</v>
      </c>
      <c r="AT108" s="162" t="s">
        <v>120</v>
      </c>
      <c r="AU108" s="162" t="s">
        <v>67</v>
      </c>
      <c r="AY108" s="17" t="s">
        <v>126</v>
      </c>
      <c r="BE108" s="163">
        <f t="shared" si="14"/>
        <v>0</v>
      </c>
      <c r="BF108" s="163">
        <f t="shared" si="15"/>
        <v>0</v>
      </c>
      <c r="BG108" s="163">
        <f t="shared" si="16"/>
        <v>0</v>
      </c>
      <c r="BH108" s="163">
        <f t="shared" si="17"/>
        <v>0</v>
      </c>
      <c r="BI108" s="163">
        <f t="shared" si="18"/>
        <v>0</v>
      </c>
      <c r="BJ108" s="17" t="s">
        <v>75</v>
      </c>
      <c r="BK108" s="163">
        <f t="shared" si="19"/>
        <v>0</v>
      </c>
      <c r="BL108" s="17" t="s">
        <v>125</v>
      </c>
      <c r="BM108" s="162" t="s">
        <v>513</v>
      </c>
    </row>
    <row r="109" spans="1:65" s="2" customFormat="1" ht="24.2" customHeight="1">
      <c r="A109" s="34"/>
      <c r="B109" s="35"/>
      <c r="C109" s="151" t="s">
        <v>293</v>
      </c>
      <c r="D109" s="151" t="s">
        <v>120</v>
      </c>
      <c r="E109" s="152" t="s">
        <v>267</v>
      </c>
      <c r="F109" s="153" t="s">
        <v>268</v>
      </c>
      <c r="G109" s="154" t="s">
        <v>123</v>
      </c>
      <c r="H109" s="155">
        <v>1</v>
      </c>
      <c r="I109" s="156"/>
      <c r="J109" s="157">
        <f t="shared" si="10"/>
        <v>0</v>
      </c>
      <c r="K109" s="153" t="s">
        <v>124</v>
      </c>
      <c r="L109" s="39"/>
      <c r="M109" s="158" t="s">
        <v>19</v>
      </c>
      <c r="N109" s="159" t="s">
        <v>38</v>
      </c>
      <c r="O109" s="64"/>
      <c r="P109" s="160">
        <f t="shared" si="11"/>
        <v>0</v>
      </c>
      <c r="Q109" s="160">
        <v>0</v>
      </c>
      <c r="R109" s="160">
        <f t="shared" si="12"/>
        <v>0</v>
      </c>
      <c r="S109" s="160">
        <v>0</v>
      </c>
      <c r="T109" s="161">
        <f t="shared" si="13"/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62" t="s">
        <v>125</v>
      </c>
      <c r="AT109" s="162" t="s">
        <v>120</v>
      </c>
      <c r="AU109" s="162" t="s">
        <v>67</v>
      </c>
      <c r="AY109" s="17" t="s">
        <v>126</v>
      </c>
      <c r="BE109" s="163">
        <f t="shared" si="14"/>
        <v>0</v>
      </c>
      <c r="BF109" s="163">
        <f t="shared" si="15"/>
        <v>0</v>
      </c>
      <c r="BG109" s="163">
        <f t="shared" si="16"/>
        <v>0</v>
      </c>
      <c r="BH109" s="163">
        <f t="shared" si="17"/>
        <v>0</v>
      </c>
      <c r="BI109" s="163">
        <f t="shared" si="18"/>
        <v>0</v>
      </c>
      <c r="BJ109" s="17" t="s">
        <v>75</v>
      </c>
      <c r="BK109" s="163">
        <f t="shared" si="19"/>
        <v>0</v>
      </c>
      <c r="BL109" s="17" t="s">
        <v>125</v>
      </c>
      <c r="BM109" s="162" t="s">
        <v>514</v>
      </c>
    </row>
    <row r="110" spans="1:65" s="2" customFormat="1" ht="24.2" customHeight="1">
      <c r="A110" s="34"/>
      <c r="B110" s="35"/>
      <c r="C110" s="151" t="s">
        <v>7</v>
      </c>
      <c r="D110" s="151" t="s">
        <v>120</v>
      </c>
      <c r="E110" s="152" t="s">
        <v>242</v>
      </c>
      <c r="F110" s="153" t="s">
        <v>243</v>
      </c>
      <c r="G110" s="154" t="s">
        <v>244</v>
      </c>
      <c r="H110" s="155">
        <v>18</v>
      </c>
      <c r="I110" s="156"/>
      <c r="J110" s="157">
        <f t="shared" si="10"/>
        <v>0</v>
      </c>
      <c r="K110" s="153" t="s">
        <v>124</v>
      </c>
      <c r="L110" s="39"/>
      <c r="M110" s="158" t="s">
        <v>19</v>
      </c>
      <c r="N110" s="159" t="s">
        <v>38</v>
      </c>
      <c r="O110" s="64"/>
      <c r="P110" s="160">
        <f t="shared" si="11"/>
        <v>0</v>
      </c>
      <c r="Q110" s="160">
        <v>0</v>
      </c>
      <c r="R110" s="160">
        <f t="shared" si="12"/>
        <v>0</v>
      </c>
      <c r="S110" s="160">
        <v>0</v>
      </c>
      <c r="T110" s="161">
        <f t="shared" si="13"/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62" t="s">
        <v>125</v>
      </c>
      <c r="AT110" s="162" t="s">
        <v>120</v>
      </c>
      <c r="AU110" s="162" t="s">
        <v>67</v>
      </c>
      <c r="AY110" s="17" t="s">
        <v>126</v>
      </c>
      <c r="BE110" s="163">
        <f t="shared" si="14"/>
        <v>0</v>
      </c>
      <c r="BF110" s="163">
        <f t="shared" si="15"/>
        <v>0</v>
      </c>
      <c r="BG110" s="163">
        <f t="shared" si="16"/>
        <v>0</v>
      </c>
      <c r="BH110" s="163">
        <f t="shared" si="17"/>
        <v>0</v>
      </c>
      <c r="BI110" s="163">
        <f t="shared" si="18"/>
        <v>0</v>
      </c>
      <c r="BJ110" s="17" t="s">
        <v>75</v>
      </c>
      <c r="BK110" s="163">
        <f t="shared" si="19"/>
        <v>0</v>
      </c>
      <c r="BL110" s="17" t="s">
        <v>125</v>
      </c>
      <c r="BM110" s="162" t="s">
        <v>515</v>
      </c>
    </row>
    <row r="111" spans="1:65" s="2" customFormat="1" ht="21.75" customHeight="1">
      <c r="A111" s="34"/>
      <c r="B111" s="35"/>
      <c r="C111" s="151" t="s">
        <v>221</v>
      </c>
      <c r="D111" s="151" t="s">
        <v>120</v>
      </c>
      <c r="E111" s="152" t="s">
        <v>247</v>
      </c>
      <c r="F111" s="153" t="s">
        <v>248</v>
      </c>
      <c r="G111" s="154" t="s">
        <v>244</v>
      </c>
      <c r="H111" s="155">
        <v>4</v>
      </c>
      <c r="I111" s="156"/>
      <c r="J111" s="157">
        <f t="shared" si="10"/>
        <v>0</v>
      </c>
      <c r="K111" s="153" t="s">
        <v>124</v>
      </c>
      <c r="L111" s="39"/>
      <c r="M111" s="158" t="s">
        <v>19</v>
      </c>
      <c r="N111" s="159" t="s">
        <v>38</v>
      </c>
      <c r="O111" s="64"/>
      <c r="P111" s="160">
        <f t="shared" si="11"/>
        <v>0</v>
      </c>
      <c r="Q111" s="160">
        <v>0</v>
      </c>
      <c r="R111" s="160">
        <f t="shared" si="12"/>
        <v>0</v>
      </c>
      <c r="S111" s="160">
        <v>0</v>
      </c>
      <c r="T111" s="161">
        <f t="shared" si="13"/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62" t="s">
        <v>125</v>
      </c>
      <c r="AT111" s="162" t="s">
        <v>120</v>
      </c>
      <c r="AU111" s="162" t="s">
        <v>67</v>
      </c>
      <c r="AY111" s="17" t="s">
        <v>126</v>
      </c>
      <c r="BE111" s="163">
        <f t="shared" si="14"/>
        <v>0</v>
      </c>
      <c r="BF111" s="163">
        <f t="shared" si="15"/>
        <v>0</v>
      </c>
      <c r="BG111" s="163">
        <f t="shared" si="16"/>
        <v>0</v>
      </c>
      <c r="BH111" s="163">
        <f t="shared" si="17"/>
        <v>0</v>
      </c>
      <c r="BI111" s="163">
        <f t="shared" si="18"/>
        <v>0</v>
      </c>
      <c r="BJ111" s="17" t="s">
        <v>75</v>
      </c>
      <c r="BK111" s="163">
        <f t="shared" si="19"/>
        <v>0</v>
      </c>
      <c r="BL111" s="17" t="s">
        <v>125</v>
      </c>
      <c r="BM111" s="162" t="s">
        <v>516</v>
      </c>
    </row>
    <row r="112" spans="1:65" s="2" customFormat="1" ht="24.2" customHeight="1">
      <c r="A112" s="34"/>
      <c r="B112" s="35"/>
      <c r="C112" s="151" t="s">
        <v>225</v>
      </c>
      <c r="D112" s="151" t="s">
        <v>120</v>
      </c>
      <c r="E112" s="152" t="s">
        <v>251</v>
      </c>
      <c r="F112" s="153" t="s">
        <v>252</v>
      </c>
      <c r="G112" s="154" t="s">
        <v>244</v>
      </c>
      <c r="H112" s="155">
        <v>4</v>
      </c>
      <c r="I112" s="156"/>
      <c r="J112" s="157">
        <f t="shared" si="10"/>
        <v>0</v>
      </c>
      <c r="K112" s="153" t="s">
        <v>124</v>
      </c>
      <c r="L112" s="39"/>
      <c r="M112" s="225" t="s">
        <v>19</v>
      </c>
      <c r="N112" s="226" t="s">
        <v>38</v>
      </c>
      <c r="O112" s="227"/>
      <c r="P112" s="228">
        <f t="shared" si="11"/>
        <v>0</v>
      </c>
      <c r="Q112" s="228">
        <v>0</v>
      </c>
      <c r="R112" s="228">
        <f t="shared" si="12"/>
        <v>0</v>
      </c>
      <c r="S112" s="228">
        <v>0</v>
      </c>
      <c r="T112" s="229">
        <f t="shared" si="13"/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62" t="s">
        <v>125</v>
      </c>
      <c r="AT112" s="162" t="s">
        <v>120</v>
      </c>
      <c r="AU112" s="162" t="s">
        <v>67</v>
      </c>
      <c r="AY112" s="17" t="s">
        <v>126</v>
      </c>
      <c r="BE112" s="163">
        <f t="shared" si="14"/>
        <v>0</v>
      </c>
      <c r="BF112" s="163">
        <f t="shared" si="15"/>
        <v>0</v>
      </c>
      <c r="BG112" s="163">
        <f t="shared" si="16"/>
        <v>0</v>
      </c>
      <c r="BH112" s="163">
        <f t="shared" si="17"/>
        <v>0</v>
      </c>
      <c r="BI112" s="163">
        <f t="shared" si="18"/>
        <v>0</v>
      </c>
      <c r="BJ112" s="17" t="s">
        <v>75</v>
      </c>
      <c r="BK112" s="163">
        <f t="shared" si="19"/>
        <v>0</v>
      </c>
      <c r="BL112" s="17" t="s">
        <v>125</v>
      </c>
      <c r="BM112" s="162" t="s">
        <v>517</v>
      </c>
    </row>
    <row r="113" spans="1:31" s="2" customFormat="1" ht="6.95" customHeight="1">
      <c r="A113" s="34"/>
      <c r="B113" s="47"/>
      <c r="C113" s="48"/>
      <c r="D113" s="48"/>
      <c r="E113" s="48"/>
      <c r="F113" s="48"/>
      <c r="G113" s="48"/>
      <c r="H113" s="48"/>
      <c r="I113" s="48"/>
      <c r="J113" s="48"/>
      <c r="K113" s="48"/>
      <c r="L113" s="39"/>
      <c r="M113" s="34"/>
      <c r="O113" s="34"/>
      <c r="P113" s="34"/>
      <c r="Q113" s="34"/>
      <c r="R113" s="34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</sheetData>
  <sheetProtection algorithmName="SHA-512" hashValue="qkKMH2Ze9lxDvxPn2KF3+CUJETl4YtlY3pFjk+S+8j/yh3n8/EVYGOpkJSFPQkTOT+5ifz1cSxaHbH+/T+p03w==" saltValue="1Hae1Yrqt0MBCnijBNaYU7JH7VikZWqipUk++pHknR8vPZIKauMcIfyKf8MNQsC5evf8Fq2ezaFrnDE0Kl8x6Q==" spinCount="100000" sheet="1" objects="1" scenarios="1" formatColumns="0" formatRows="0" autoFilter="0"/>
  <autoFilter ref="C78:K112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6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19"/>
      <c r="M2" s="319"/>
      <c r="N2" s="319"/>
      <c r="O2" s="319"/>
      <c r="P2" s="319"/>
      <c r="Q2" s="319"/>
      <c r="R2" s="319"/>
      <c r="S2" s="319"/>
      <c r="T2" s="319"/>
      <c r="U2" s="319"/>
      <c r="V2" s="319"/>
      <c r="AT2" s="17" t="s">
        <v>95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77</v>
      </c>
    </row>
    <row r="4" spans="1:46" s="1" customFormat="1" ht="24.95" customHeight="1">
      <c r="B4" s="20"/>
      <c r="D4" s="103" t="s">
        <v>99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62" t="str">
        <f>'Rekapitulace stavby'!K6</f>
        <v>Oprava osvětlení na trati Přerov - Nedakonice</v>
      </c>
      <c r="F7" s="363"/>
      <c r="G7" s="363"/>
      <c r="H7" s="363"/>
      <c r="L7" s="20"/>
    </row>
    <row r="8" spans="1:46" s="2" customFormat="1" ht="12" customHeight="1">
      <c r="A8" s="34"/>
      <c r="B8" s="39"/>
      <c r="C8" s="34"/>
      <c r="D8" s="105" t="s">
        <v>100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64" t="s">
        <v>518</v>
      </c>
      <c r="F9" s="365"/>
      <c r="G9" s="365"/>
      <c r="H9" s="365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>
        <f>'Rekapitulace stavby'!AN8</f>
        <v>0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24</v>
      </c>
      <c r="E14" s="34"/>
      <c r="F14" s="34"/>
      <c r="G14" s="34"/>
      <c r="H14" s="34"/>
      <c r="I14" s="105" t="s">
        <v>25</v>
      </c>
      <c r="J14" s="107" t="s">
        <v>19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22</v>
      </c>
      <c r="F15" s="34"/>
      <c r="G15" s="34"/>
      <c r="H15" s="34"/>
      <c r="I15" s="105" t="s">
        <v>26</v>
      </c>
      <c r="J15" s="107" t="s">
        <v>19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27</v>
      </c>
      <c r="E17" s="34"/>
      <c r="F17" s="34"/>
      <c r="G17" s="34"/>
      <c r="H17" s="34"/>
      <c r="I17" s="105" t="s">
        <v>25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66" t="str">
        <f>'Rekapitulace stavby'!E14</f>
        <v>Vyplň údaj</v>
      </c>
      <c r="F18" s="367"/>
      <c r="G18" s="367"/>
      <c r="H18" s="367"/>
      <c r="I18" s="105" t="s">
        <v>26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29</v>
      </c>
      <c r="E20" s="34"/>
      <c r="F20" s="34"/>
      <c r="G20" s="34"/>
      <c r="H20" s="34"/>
      <c r="I20" s="105" t="s">
        <v>25</v>
      </c>
      <c r="J20" s="107" t="s">
        <v>19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">
        <v>22</v>
      </c>
      <c r="F21" s="34"/>
      <c r="G21" s="34"/>
      <c r="H21" s="34"/>
      <c r="I21" s="105" t="s">
        <v>26</v>
      </c>
      <c r="J21" s="107" t="s">
        <v>19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30</v>
      </c>
      <c r="E23" s="34"/>
      <c r="F23" s="34"/>
      <c r="G23" s="34"/>
      <c r="H23" s="34"/>
      <c r="I23" s="105" t="s">
        <v>25</v>
      </c>
      <c r="J23" s="107" t="s">
        <v>19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">
        <v>22</v>
      </c>
      <c r="F24" s="34"/>
      <c r="G24" s="34"/>
      <c r="H24" s="34"/>
      <c r="I24" s="105" t="s">
        <v>26</v>
      </c>
      <c r="J24" s="107" t="s">
        <v>19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31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68" t="s">
        <v>19</v>
      </c>
      <c r="F27" s="368"/>
      <c r="G27" s="368"/>
      <c r="H27" s="368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33</v>
      </c>
      <c r="E30" s="34"/>
      <c r="F30" s="34"/>
      <c r="G30" s="34"/>
      <c r="H30" s="34"/>
      <c r="I30" s="34"/>
      <c r="J30" s="114">
        <f>ROUND(J79,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35</v>
      </c>
      <c r="G32" s="34"/>
      <c r="H32" s="34"/>
      <c r="I32" s="115" t="s">
        <v>34</v>
      </c>
      <c r="J32" s="115" t="s">
        <v>36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37</v>
      </c>
      <c r="E33" s="105" t="s">
        <v>38</v>
      </c>
      <c r="F33" s="117">
        <f>ROUND((SUM(BE79:BE145)),  2)</f>
        <v>0</v>
      </c>
      <c r="G33" s="34"/>
      <c r="H33" s="34"/>
      <c r="I33" s="118">
        <v>0.21</v>
      </c>
      <c r="J33" s="117">
        <f>ROUND(((SUM(BE79:BE145))*I33),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39</v>
      </c>
      <c r="F34" s="117">
        <f>ROUND((SUM(BF79:BF145)),  2)</f>
        <v>0</v>
      </c>
      <c r="G34" s="34"/>
      <c r="H34" s="34"/>
      <c r="I34" s="118">
        <v>0.15</v>
      </c>
      <c r="J34" s="117">
        <f>ROUND(((SUM(BF79:BF145))*I34),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40</v>
      </c>
      <c r="F35" s="117">
        <f>ROUND((SUM(BG79:BG145)),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41</v>
      </c>
      <c r="F36" s="117">
        <f>ROUND((SUM(BH79:BH145)),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42</v>
      </c>
      <c r="F37" s="117">
        <f>ROUND((SUM(BI79:BI145)),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43</v>
      </c>
      <c r="E39" s="121"/>
      <c r="F39" s="121"/>
      <c r="G39" s="122" t="s">
        <v>44</v>
      </c>
      <c r="H39" s="123" t="s">
        <v>45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102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60" t="str">
        <f>E7</f>
        <v>Oprava osvětlení na trati Přerov - Nedakonice</v>
      </c>
      <c r="F48" s="361"/>
      <c r="G48" s="361"/>
      <c r="H48" s="361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100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48" t="str">
        <f>E9</f>
        <v>SO05.1 - Oprava osvětlení ostrovního nástupiště ŽST Hulín</v>
      </c>
      <c r="F50" s="359"/>
      <c r="G50" s="359"/>
      <c r="H50" s="359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29" t="s">
        <v>23</v>
      </c>
      <c r="J52" s="59">
        <f>IF(J12="","",J12)</f>
        <v>0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24</v>
      </c>
      <c r="D54" s="36"/>
      <c r="E54" s="36"/>
      <c r="F54" s="27" t="str">
        <f>E15</f>
        <v xml:space="preserve"> </v>
      </c>
      <c r="G54" s="36"/>
      <c r="H54" s="36"/>
      <c r="I54" s="29" t="s">
        <v>29</v>
      </c>
      <c r="J54" s="32" t="str">
        <f>E21</f>
        <v xml:space="preserve"> 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27</v>
      </c>
      <c r="D55" s="36"/>
      <c r="E55" s="36"/>
      <c r="F55" s="27" t="str">
        <f>IF(E18="","",E18)</f>
        <v>Vyplň údaj</v>
      </c>
      <c r="G55" s="36"/>
      <c r="H55" s="36"/>
      <c r="I55" s="29" t="s">
        <v>30</v>
      </c>
      <c r="J55" s="32" t="str">
        <f>E24</f>
        <v xml:space="preserve"> 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103</v>
      </c>
      <c r="D57" s="131"/>
      <c r="E57" s="131"/>
      <c r="F57" s="131"/>
      <c r="G57" s="131"/>
      <c r="H57" s="131"/>
      <c r="I57" s="131"/>
      <c r="J57" s="132" t="s">
        <v>104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65</v>
      </c>
      <c r="D59" s="36"/>
      <c r="E59" s="36"/>
      <c r="F59" s="36"/>
      <c r="G59" s="36"/>
      <c r="H59" s="36"/>
      <c r="I59" s="36"/>
      <c r="J59" s="77">
        <f>J79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105</v>
      </c>
    </row>
    <row r="60" spans="1:47" s="2" customFormat="1" ht="21.75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06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6.95" customHeight="1">
      <c r="A61" s="34"/>
      <c r="B61" s="47"/>
      <c r="C61" s="48"/>
      <c r="D61" s="48"/>
      <c r="E61" s="48"/>
      <c r="F61" s="48"/>
      <c r="G61" s="48"/>
      <c r="H61" s="48"/>
      <c r="I61" s="48"/>
      <c r="J61" s="48"/>
      <c r="K61" s="48"/>
      <c r="L61" s="10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5" spans="1:65" s="2" customFormat="1" ht="6.95" customHeight="1">
      <c r="A65" s="34"/>
      <c r="B65" s="49"/>
      <c r="C65" s="50"/>
      <c r="D65" s="50"/>
      <c r="E65" s="50"/>
      <c r="F65" s="50"/>
      <c r="G65" s="50"/>
      <c r="H65" s="50"/>
      <c r="I65" s="50"/>
      <c r="J65" s="50"/>
      <c r="K65" s="50"/>
      <c r="L65" s="10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65" s="2" customFormat="1" ht="24.95" customHeight="1">
      <c r="A66" s="34"/>
      <c r="B66" s="35"/>
      <c r="C66" s="23" t="s">
        <v>107</v>
      </c>
      <c r="D66" s="36"/>
      <c r="E66" s="36"/>
      <c r="F66" s="36"/>
      <c r="G66" s="36"/>
      <c r="H66" s="36"/>
      <c r="I66" s="36"/>
      <c r="J66" s="36"/>
      <c r="K66" s="36"/>
      <c r="L66" s="106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pans="1:65" s="2" customFormat="1" ht="6.95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0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65" s="2" customFormat="1" ht="12" customHeight="1">
      <c r="A68" s="34"/>
      <c r="B68" s="35"/>
      <c r="C68" s="29" t="s">
        <v>16</v>
      </c>
      <c r="D68" s="36"/>
      <c r="E68" s="36"/>
      <c r="F68" s="36"/>
      <c r="G68" s="36"/>
      <c r="H68" s="36"/>
      <c r="I68" s="36"/>
      <c r="J68" s="36"/>
      <c r="K68" s="36"/>
      <c r="L68" s="10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65" s="2" customFormat="1" ht="16.5" customHeight="1">
      <c r="A69" s="34"/>
      <c r="B69" s="35"/>
      <c r="C69" s="36"/>
      <c r="D69" s="36"/>
      <c r="E69" s="360" t="str">
        <f>E7</f>
        <v>Oprava osvětlení na trati Přerov - Nedakonice</v>
      </c>
      <c r="F69" s="361"/>
      <c r="G69" s="361"/>
      <c r="H69" s="361"/>
      <c r="I69" s="36"/>
      <c r="J69" s="36"/>
      <c r="K69" s="36"/>
      <c r="L69" s="10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65" s="2" customFormat="1" ht="12" customHeight="1">
      <c r="A70" s="34"/>
      <c r="B70" s="35"/>
      <c r="C70" s="29" t="s">
        <v>100</v>
      </c>
      <c r="D70" s="36"/>
      <c r="E70" s="36"/>
      <c r="F70" s="36"/>
      <c r="G70" s="36"/>
      <c r="H70" s="36"/>
      <c r="I70" s="36"/>
      <c r="J70" s="36"/>
      <c r="K70" s="36"/>
      <c r="L70" s="10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65" s="2" customFormat="1" ht="16.5" customHeight="1">
      <c r="A71" s="34"/>
      <c r="B71" s="35"/>
      <c r="C71" s="36"/>
      <c r="D71" s="36"/>
      <c r="E71" s="348" t="str">
        <f>E9</f>
        <v>SO05.1 - Oprava osvětlení ostrovního nástupiště ŽST Hulín</v>
      </c>
      <c r="F71" s="359"/>
      <c r="G71" s="359"/>
      <c r="H71" s="359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65" s="2" customFormat="1" ht="6.95" customHeight="1">
      <c r="A72" s="34"/>
      <c r="B72" s="35"/>
      <c r="C72" s="36"/>
      <c r="D72" s="36"/>
      <c r="E72" s="36"/>
      <c r="F72" s="36"/>
      <c r="G72" s="36"/>
      <c r="H72" s="36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65" s="2" customFormat="1" ht="12" customHeight="1">
      <c r="A73" s="34"/>
      <c r="B73" s="35"/>
      <c r="C73" s="29" t="s">
        <v>21</v>
      </c>
      <c r="D73" s="36"/>
      <c r="E73" s="36"/>
      <c r="F73" s="27" t="str">
        <f>F12</f>
        <v xml:space="preserve"> </v>
      </c>
      <c r="G73" s="36"/>
      <c r="H73" s="36"/>
      <c r="I73" s="29" t="s">
        <v>23</v>
      </c>
      <c r="J73" s="59">
        <f>IF(J12="","",J12)</f>
        <v>0</v>
      </c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65" s="2" customFormat="1" ht="6.95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65" s="2" customFormat="1" ht="15.2" customHeight="1">
      <c r="A75" s="34"/>
      <c r="B75" s="35"/>
      <c r="C75" s="29" t="s">
        <v>24</v>
      </c>
      <c r="D75" s="36"/>
      <c r="E75" s="36"/>
      <c r="F75" s="27" t="str">
        <f>E15</f>
        <v xml:space="preserve"> </v>
      </c>
      <c r="G75" s="36"/>
      <c r="H75" s="36"/>
      <c r="I75" s="29" t="s">
        <v>29</v>
      </c>
      <c r="J75" s="32" t="str">
        <f>E21</f>
        <v xml:space="preserve"> </v>
      </c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65" s="2" customFormat="1" ht="15.2" customHeight="1">
      <c r="A76" s="34"/>
      <c r="B76" s="35"/>
      <c r="C76" s="29" t="s">
        <v>27</v>
      </c>
      <c r="D76" s="36"/>
      <c r="E76" s="36"/>
      <c r="F76" s="27" t="str">
        <f>IF(E18="","",E18)</f>
        <v>Vyplň údaj</v>
      </c>
      <c r="G76" s="36"/>
      <c r="H76" s="36"/>
      <c r="I76" s="29" t="s">
        <v>30</v>
      </c>
      <c r="J76" s="32" t="str">
        <f>E24</f>
        <v xml:space="preserve"> </v>
      </c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65" s="2" customFormat="1" ht="10.35" customHeight="1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65" s="10" customFormat="1" ht="29.25" customHeight="1">
      <c r="A78" s="140"/>
      <c r="B78" s="141"/>
      <c r="C78" s="142" t="s">
        <v>108</v>
      </c>
      <c r="D78" s="143" t="s">
        <v>52</v>
      </c>
      <c r="E78" s="143" t="s">
        <v>48</v>
      </c>
      <c r="F78" s="143" t="s">
        <v>49</v>
      </c>
      <c r="G78" s="143" t="s">
        <v>109</v>
      </c>
      <c r="H78" s="143" t="s">
        <v>110</v>
      </c>
      <c r="I78" s="143" t="s">
        <v>111</v>
      </c>
      <c r="J78" s="143" t="s">
        <v>104</v>
      </c>
      <c r="K78" s="144" t="s">
        <v>112</v>
      </c>
      <c r="L78" s="145"/>
      <c r="M78" s="68" t="s">
        <v>19</v>
      </c>
      <c r="N78" s="69" t="s">
        <v>37</v>
      </c>
      <c r="O78" s="69" t="s">
        <v>113</v>
      </c>
      <c r="P78" s="69" t="s">
        <v>114</v>
      </c>
      <c r="Q78" s="69" t="s">
        <v>115</v>
      </c>
      <c r="R78" s="69" t="s">
        <v>116</v>
      </c>
      <c r="S78" s="69" t="s">
        <v>117</v>
      </c>
      <c r="T78" s="70" t="s">
        <v>118</v>
      </c>
      <c r="U78" s="140"/>
      <c r="V78" s="140"/>
      <c r="W78" s="140"/>
      <c r="X78" s="140"/>
      <c r="Y78" s="140"/>
      <c r="Z78" s="140"/>
      <c r="AA78" s="140"/>
      <c r="AB78" s="140"/>
      <c r="AC78" s="140"/>
      <c r="AD78" s="140"/>
      <c r="AE78" s="140"/>
    </row>
    <row r="79" spans="1:65" s="2" customFormat="1" ht="22.9" customHeight="1">
      <c r="A79" s="34"/>
      <c r="B79" s="35"/>
      <c r="C79" s="75" t="s">
        <v>119</v>
      </c>
      <c r="D79" s="36"/>
      <c r="E79" s="36"/>
      <c r="F79" s="36"/>
      <c r="G79" s="36"/>
      <c r="H79" s="36"/>
      <c r="I79" s="36"/>
      <c r="J79" s="146">
        <f>BK79</f>
        <v>0</v>
      </c>
      <c r="K79" s="36"/>
      <c r="L79" s="39"/>
      <c r="M79" s="71"/>
      <c r="N79" s="147"/>
      <c r="O79" s="72"/>
      <c r="P79" s="148">
        <f>SUM(P80:P145)</f>
        <v>0</v>
      </c>
      <c r="Q79" s="72"/>
      <c r="R79" s="148">
        <f>SUM(R80:R145)</f>
        <v>0</v>
      </c>
      <c r="S79" s="72"/>
      <c r="T79" s="149">
        <f>SUM(T80:T145)</f>
        <v>0</v>
      </c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T79" s="17" t="s">
        <v>66</v>
      </c>
      <c r="AU79" s="17" t="s">
        <v>105</v>
      </c>
      <c r="BK79" s="150">
        <f>SUM(BK80:BK145)</f>
        <v>0</v>
      </c>
    </row>
    <row r="80" spans="1:65" s="2" customFormat="1" ht="16.5" customHeight="1">
      <c r="A80" s="34"/>
      <c r="B80" s="35"/>
      <c r="C80" s="151" t="s">
        <v>75</v>
      </c>
      <c r="D80" s="151" t="s">
        <v>120</v>
      </c>
      <c r="E80" s="152" t="s">
        <v>330</v>
      </c>
      <c r="F80" s="153" t="s">
        <v>331</v>
      </c>
      <c r="G80" s="154" t="s">
        <v>123</v>
      </c>
      <c r="H80" s="155">
        <v>24</v>
      </c>
      <c r="I80" s="156"/>
      <c r="J80" s="157">
        <f>ROUND(I80*H80,2)</f>
        <v>0</v>
      </c>
      <c r="K80" s="153" t="s">
        <v>124</v>
      </c>
      <c r="L80" s="39"/>
      <c r="M80" s="158" t="s">
        <v>19</v>
      </c>
      <c r="N80" s="159" t="s">
        <v>38</v>
      </c>
      <c r="O80" s="64"/>
      <c r="P80" s="160">
        <f>O80*H80</f>
        <v>0</v>
      </c>
      <c r="Q80" s="160">
        <v>0</v>
      </c>
      <c r="R80" s="160">
        <f>Q80*H80</f>
        <v>0</v>
      </c>
      <c r="S80" s="160">
        <v>0</v>
      </c>
      <c r="T80" s="161">
        <f>S80*H80</f>
        <v>0</v>
      </c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R80" s="162" t="s">
        <v>141</v>
      </c>
      <c r="AT80" s="162" t="s">
        <v>120</v>
      </c>
      <c r="AU80" s="162" t="s">
        <v>67</v>
      </c>
      <c r="AY80" s="17" t="s">
        <v>126</v>
      </c>
      <c r="BE80" s="163">
        <f>IF(N80="základní",J80,0)</f>
        <v>0</v>
      </c>
      <c r="BF80" s="163">
        <f>IF(N80="snížená",J80,0)</f>
        <v>0</v>
      </c>
      <c r="BG80" s="163">
        <f>IF(N80="zákl. přenesená",J80,0)</f>
        <v>0</v>
      </c>
      <c r="BH80" s="163">
        <f>IF(N80="sníž. přenesená",J80,0)</f>
        <v>0</v>
      </c>
      <c r="BI80" s="163">
        <f>IF(N80="nulová",J80,0)</f>
        <v>0</v>
      </c>
      <c r="BJ80" s="17" t="s">
        <v>75</v>
      </c>
      <c r="BK80" s="163">
        <f>ROUND(I80*H80,2)</f>
        <v>0</v>
      </c>
      <c r="BL80" s="17" t="s">
        <v>141</v>
      </c>
      <c r="BM80" s="162" t="s">
        <v>519</v>
      </c>
    </row>
    <row r="81" spans="1:65" s="11" customFormat="1">
      <c r="B81" s="164"/>
      <c r="C81" s="165"/>
      <c r="D81" s="166" t="s">
        <v>132</v>
      </c>
      <c r="E81" s="167" t="s">
        <v>19</v>
      </c>
      <c r="F81" s="168" t="s">
        <v>520</v>
      </c>
      <c r="G81" s="165"/>
      <c r="H81" s="169">
        <v>24</v>
      </c>
      <c r="I81" s="170"/>
      <c r="J81" s="165"/>
      <c r="K81" s="165"/>
      <c r="L81" s="171"/>
      <c r="M81" s="172"/>
      <c r="N81" s="173"/>
      <c r="O81" s="173"/>
      <c r="P81" s="173"/>
      <c r="Q81" s="173"/>
      <c r="R81" s="173"/>
      <c r="S81" s="173"/>
      <c r="T81" s="174"/>
      <c r="AT81" s="175" t="s">
        <v>132</v>
      </c>
      <c r="AU81" s="175" t="s">
        <v>67</v>
      </c>
      <c r="AV81" s="11" t="s">
        <v>77</v>
      </c>
      <c r="AW81" s="11" t="s">
        <v>134</v>
      </c>
      <c r="AX81" s="11" t="s">
        <v>67</v>
      </c>
      <c r="AY81" s="175" t="s">
        <v>126</v>
      </c>
    </row>
    <row r="82" spans="1:65" s="13" customFormat="1">
      <c r="B82" s="201"/>
      <c r="C82" s="202"/>
      <c r="D82" s="166" t="s">
        <v>132</v>
      </c>
      <c r="E82" s="203" t="s">
        <v>19</v>
      </c>
      <c r="F82" s="204" t="s">
        <v>521</v>
      </c>
      <c r="G82" s="202"/>
      <c r="H82" s="203" t="s">
        <v>19</v>
      </c>
      <c r="I82" s="205"/>
      <c r="J82" s="202"/>
      <c r="K82" s="202"/>
      <c r="L82" s="206"/>
      <c r="M82" s="207"/>
      <c r="N82" s="208"/>
      <c r="O82" s="208"/>
      <c r="P82" s="208"/>
      <c r="Q82" s="208"/>
      <c r="R82" s="208"/>
      <c r="S82" s="208"/>
      <c r="T82" s="209"/>
      <c r="AT82" s="210" t="s">
        <v>132</v>
      </c>
      <c r="AU82" s="210" t="s">
        <v>67</v>
      </c>
      <c r="AV82" s="13" t="s">
        <v>75</v>
      </c>
      <c r="AW82" s="13" t="s">
        <v>134</v>
      </c>
      <c r="AX82" s="13" t="s">
        <v>67</v>
      </c>
      <c r="AY82" s="210" t="s">
        <v>126</v>
      </c>
    </row>
    <row r="83" spans="1:65" s="12" customFormat="1">
      <c r="B83" s="176"/>
      <c r="C83" s="177"/>
      <c r="D83" s="166" t="s">
        <v>132</v>
      </c>
      <c r="E83" s="178" t="s">
        <v>19</v>
      </c>
      <c r="F83" s="179" t="s">
        <v>146</v>
      </c>
      <c r="G83" s="177"/>
      <c r="H83" s="180">
        <v>24</v>
      </c>
      <c r="I83" s="181"/>
      <c r="J83" s="177"/>
      <c r="K83" s="177"/>
      <c r="L83" s="182"/>
      <c r="M83" s="183"/>
      <c r="N83" s="184"/>
      <c r="O83" s="184"/>
      <c r="P83" s="184"/>
      <c r="Q83" s="184"/>
      <c r="R83" s="184"/>
      <c r="S83" s="184"/>
      <c r="T83" s="185"/>
      <c r="AT83" s="186" t="s">
        <v>132</v>
      </c>
      <c r="AU83" s="186" t="s">
        <v>67</v>
      </c>
      <c r="AV83" s="12" t="s">
        <v>141</v>
      </c>
      <c r="AW83" s="12" t="s">
        <v>134</v>
      </c>
      <c r="AX83" s="12" t="s">
        <v>75</v>
      </c>
      <c r="AY83" s="186" t="s">
        <v>126</v>
      </c>
    </row>
    <row r="84" spans="1:65" s="2" customFormat="1" ht="16.5" customHeight="1">
      <c r="A84" s="34"/>
      <c r="B84" s="35"/>
      <c r="C84" s="151" t="s">
        <v>77</v>
      </c>
      <c r="D84" s="151" t="s">
        <v>120</v>
      </c>
      <c r="E84" s="152" t="s">
        <v>336</v>
      </c>
      <c r="F84" s="153" t="s">
        <v>337</v>
      </c>
      <c r="G84" s="154" t="s">
        <v>123</v>
      </c>
      <c r="H84" s="155">
        <v>12</v>
      </c>
      <c r="I84" s="156"/>
      <c r="J84" s="157">
        <f>ROUND(I84*H84,2)</f>
        <v>0</v>
      </c>
      <c r="K84" s="153" t="s">
        <v>124</v>
      </c>
      <c r="L84" s="39"/>
      <c r="M84" s="158" t="s">
        <v>19</v>
      </c>
      <c r="N84" s="159" t="s">
        <v>38</v>
      </c>
      <c r="O84" s="64"/>
      <c r="P84" s="160">
        <f>O84*H84</f>
        <v>0</v>
      </c>
      <c r="Q84" s="160">
        <v>0</v>
      </c>
      <c r="R84" s="160">
        <f>Q84*H84</f>
        <v>0</v>
      </c>
      <c r="S84" s="160">
        <v>0</v>
      </c>
      <c r="T84" s="161">
        <f>S84*H84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R84" s="162" t="s">
        <v>141</v>
      </c>
      <c r="AT84" s="162" t="s">
        <v>120</v>
      </c>
      <c r="AU84" s="162" t="s">
        <v>67</v>
      </c>
      <c r="AY84" s="17" t="s">
        <v>126</v>
      </c>
      <c r="BE84" s="163">
        <f>IF(N84="základní",J84,0)</f>
        <v>0</v>
      </c>
      <c r="BF84" s="163">
        <f>IF(N84="snížená",J84,0)</f>
        <v>0</v>
      </c>
      <c r="BG84" s="163">
        <f>IF(N84="zákl. přenesená",J84,0)</f>
        <v>0</v>
      </c>
      <c r="BH84" s="163">
        <f>IF(N84="sníž. přenesená",J84,0)</f>
        <v>0</v>
      </c>
      <c r="BI84" s="163">
        <f>IF(N84="nulová",J84,0)</f>
        <v>0</v>
      </c>
      <c r="BJ84" s="17" t="s">
        <v>75</v>
      </c>
      <c r="BK84" s="163">
        <f>ROUND(I84*H84,2)</f>
        <v>0</v>
      </c>
      <c r="BL84" s="17" t="s">
        <v>141</v>
      </c>
      <c r="BM84" s="162" t="s">
        <v>522</v>
      </c>
    </row>
    <row r="85" spans="1:65" s="2" customFormat="1" ht="24.2" customHeight="1">
      <c r="A85" s="34"/>
      <c r="B85" s="35"/>
      <c r="C85" s="151" t="s">
        <v>135</v>
      </c>
      <c r="D85" s="151" t="s">
        <v>120</v>
      </c>
      <c r="E85" s="152" t="s">
        <v>121</v>
      </c>
      <c r="F85" s="153" t="s">
        <v>122</v>
      </c>
      <c r="G85" s="154" t="s">
        <v>123</v>
      </c>
      <c r="H85" s="155">
        <v>1</v>
      </c>
      <c r="I85" s="156"/>
      <c r="J85" s="157">
        <f>ROUND(I85*H85,2)</f>
        <v>0</v>
      </c>
      <c r="K85" s="153" t="s">
        <v>124</v>
      </c>
      <c r="L85" s="39"/>
      <c r="M85" s="158" t="s">
        <v>19</v>
      </c>
      <c r="N85" s="159" t="s">
        <v>38</v>
      </c>
      <c r="O85" s="64"/>
      <c r="P85" s="160">
        <f>O85*H85</f>
        <v>0</v>
      </c>
      <c r="Q85" s="160">
        <v>0</v>
      </c>
      <c r="R85" s="160">
        <f>Q85*H85</f>
        <v>0</v>
      </c>
      <c r="S85" s="160">
        <v>0</v>
      </c>
      <c r="T85" s="161">
        <f>S85*H85</f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R85" s="162" t="s">
        <v>125</v>
      </c>
      <c r="AT85" s="162" t="s">
        <v>120</v>
      </c>
      <c r="AU85" s="162" t="s">
        <v>67</v>
      </c>
      <c r="AY85" s="17" t="s">
        <v>126</v>
      </c>
      <c r="BE85" s="163">
        <f>IF(N85="základní",J85,0)</f>
        <v>0</v>
      </c>
      <c r="BF85" s="163">
        <f>IF(N85="snížená",J85,0)</f>
        <v>0</v>
      </c>
      <c r="BG85" s="163">
        <f>IF(N85="zákl. přenesená",J85,0)</f>
        <v>0</v>
      </c>
      <c r="BH85" s="163">
        <f>IF(N85="sníž. přenesená",J85,0)</f>
        <v>0</v>
      </c>
      <c r="BI85" s="163">
        <f>IF(N85="nulová",J85,0)</f>
        <v>0</v>
      </c>
      <c r="BJ85" s="17" t="s">
        <v>75</v>
      </c>
      <c r="BK85" s="163">
        <f>ROUND(I85*H85,2)</f>
        <v>0</v>
      </c>
      <c r="BL85" s="17" t="s">
        <v>125</v>
      </c>
      <c r="BM85" s="162" t="s">
        <v>523</v>
      </c>
    </row>
    <row r="86" spans="1:65" s="2" customFormat="1" ht="16.5" customHeight="1">
      <c r="A86" s="34"/>
      <c r="B86" s="35"/>
      <c r="C86" s="151" t="s">
        <v>141</v>
      </c>
      <c r="D86" s="151" t="s">
        <v>120</v>
      </c>
      <c r="E86" s="152" t="s">
        <v>128</v>
      </c>
      <c r="F86" s="153" t="s">
        <v>129</v>
      </c>
      <c r="G86" s="154" t="s">
        <v>130</v>
      </c>
      <c r="H86" s="155">
        <v>242</v>
      </c>
      <c r="I86" s="156"/>
      <c r="J86" s="157">
        <f>ROUND(I86*H86,2)</f>
        <v>0</v>
      </c>
      <c r="K86" s="153" t="s">
        <v>124</v>
      </c>
      <c r="L86" s="39"/>
      <c r="M86" s="158" t="s">
        <v>19</v>
      </c>
      <c r="N86" s="159" t="s">
        <v>38</v>
      </c>
      <c r="O86" s="64"/>
      <c r="P86" s="160">
        <f>O86*H86</f>
        <v>0</v>
      </c>
      <c r="Q86" s="160">
        <v>0</v>
      </c>
      <c r="R86" s="160">
        <f>Q86*H86</f>
        <v>0</v>
      </c>
      <c r="S86" s="160">
        <v>0</v>
      </c>
      <c r="T86" s="161">
        <f>S86*H86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62" t="s">
        <v>125</v>
      </c>
      <c r="AT86" s="162" t="s">
        <v>120</v>
      </c>
      <c r="AU86" s="162" t="s">
        <v>67</v>
      </c>
      <c r="AY86" s="17" t="s">
        <v>126</v>
      </c>
      <c r="BE86" s="163">
        <f>IF(N86="základní",J86,0)</f>
        <v>0</v>
      </c>
      <c r="BF86" s="163">
        <f>IF(N86="snížená",J86,0)</f>
        <v>0</v>
      </c>
      <c r="BG86" s="163">
        <f>IF(N86="zákl. přenesená",J86,0)</f>
        <v>0</v>
      </c>
      <c r="BH86" s="163">
        <f>IF(N86="sníž. přenesená",J86,0)</f>
        <v>0</v>
      </c>
      <c r="BI86" s="163">
        <f>IF(N86="nulová",J86,0)</f>
        <v>0</v>
      </c>
      <c r="BJ86" s="17" t="s">
        <v>75</v>
      </c>
      <c r="BK86" s="163">
        <f>ROUND(I86*H86,2)</f>
        <v>0</v>
      </c>
      <c r="BL86" s="17" t="s">
        <v>125</v>
      </c>
      <c r="BM86" s="162" t="s">
        <v>524</v>
      </c>
    </row>
    <row r="87" spans="1:65" s="11" customFormat="1">
      <c r="B87" s="164"/>
      <c r="C87" s="165"/>
      <c r="D87" s="166" t="s">
        <v>132</v>
      </c>
      <c r="E87" s="167" t="s">
        <v>19</v>
      </c>
      <c r="F87" s="168" t="s">
        <v>525</v>
      </c>
      <c r="G87" s="165"/>
      <c r="H87" s="169">
        <v>242</v>
      </c>
      <c r="I87" s="170"/>
      <c r="J87" s="165"/>
      <c r="K87" s="165"/>
      <c r="L87" s="171"/>
      <c r="M87" s="172"/>
      <c r="N87" s="173"/>
      <c r="O87" s="173"/>
      <c r="P87" s="173"/>
      <c r="Q87" s="173"/>
      <c r="R87" s="173"/>
      <c r="S87" s="173"/>
      <c r="T87" s="174"/>
      <c r="AT87" s="175" t="s">
        <v>132</v>
      </c>
      <c r="AU87" s="175" t="s">
        <v>67</v>
      </c>
      <c r="AV87" s="11" t="s">
        <v>77</v>
      </c>
      <c r="AW87" s="11" t="s">
        <v>134</v>
      </c>
      <c r="AX87" s="11" t="s">
        <v>75</v>
      </c>
      <c r="AY87" s="175" t="s">
        <v>126</v>
      </c>
    </row>
    <row r="88" spans="1:65" s="2" customFormat="1" ht="16.5" customHeight="1">
      <c r="A88" s="34"/>
      <c r="B88" s="35"/>
      <c r="C88" s="151" t="s">
        <v>147</v>
      </c>
      <c r="D88" s="151" t="s">
        <v>120</v>
      </c>
      <c r="E88" s="152" t="s">
        <v>136</v>
      </c>
      <c r="F88" s="153" t="s">
        <v>137</v>
      </c>
      <c r="G88" s="154" t="s">
        <v>138</v>
      </c>
      <c r="H88" s="155">
        <v>132</v>
      </c>
      <c r="I88" s="156"/>
      <c r="J88" s="157">
        <f>ROUND(I88*H88,2)</f>
        <v>0</v>
      </c>
      <c r="K88" s="153" t="s">
        <v>124</v>
      </c>
      <c r="L88" s="39"/>
      <c r="M88" s="158" t="s">
        <v>19</v>
      </c>
      <c r="N88" s="159" t="s">
        <v>38</v>
      </c>
      <c r="O88" s="64"/>
      <c r="P88" s="160">
        <f>O88*H88</f>
        <v>0</v>
      </c>
      <c r="Q88" s="160">
        <v>0</v>
      </c>
      <c r="R88" s="160">
        <f>Q88*H88</f>
        <v>0</v>
      </c>
      <c r="S88" s="160">
        <v>0</v>
      </c>
      <c r="T88" s="161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62" t="s">
        <v>125</v>
      </c>
      <c r="AT88" s="162" t="s">
        <v>120</v>
      </c>
      <c r="AU88" s="162" t="s">
        <v>67</v>
      </c>
      <c r="AY88" s="17" t="s">
        <v>126</v>
      </c>
      <c r="BE88" s="163">
        <f>IF(N88="základní",J88,0)</f>
        <v>0</v>
      </c>
      <c r="BF88" s="163">
        <f>IF(N88="snížená",J88,0)</f>
        <v>0</v>
      </c>
      <c r="BG88" s="163">
        <f>IF(N88="zákl. přenesená",J88,0)</f>
        <v>0</v>
      </c>
      <c r="BH88" s="163">
        <f>IF(N88="sníž. přenesená",J88,0)</f>
        <v>0</v>
      </c>
      <c r="BI88" s="163">
        <f>IF(N88="nulová",J88,0)</f>
        <v>0</v>
      </c>
      <c r="BJ88" s="17" t="s">
        <v>75</v>
      </c>
      <c r="BK88" s="163">
        <f>ROUND(I88*H88,2)</f>
        <v>0</v>
      </c>
      <c r="BL88" s="17" t="s">
        <v>125</v>
      </c>
      <c r="BM88" s="162" t="s">
        <v>526</v>
      </c>
    </row>
    <row r="89" spans="1:65" s="11" customFormat="1">
      <c r="B89" s="164"/>
      <c r="C89" s="165"/>
      <c r="D89" s="166" t="s">
        <v>132</v>
      </c>
      <c r="E89" s="167" t="s">
        <v>19</v>
      </c>
      <c r="F89" s="168" t="s">
        <v>527</v>
      </c>
      <c r="G89" s="165"/>
      <c r="H89" s="169">
        <v>132</v>
      </c>
      <c r="I89" s="170"/>
      <c r="J89" s="165"/>
      <c r="K89" s="165"/>
      <c r="L89" s="171"/>
      <c r="M89" s="172"/>
      <c r="N89" s="173"/>
      <c r="O89" s="173"/>
      <c r="P89" s="173"/>
      <c r="Q89" s="173"/>
      <c r="R89" s="173"/>
      <c r="S89" s="173"/>
      <c r="T89" s="174"/>
      <c r="AT89" s="175" t="s">
        <v>132</v>
      </c>
      <c r="AU89" s="175" t="s">
        <v>67</v>
      </c>
      <c r="AV89" s="11" t="s">
        <v>77</v>
      </c>
      <c r="AW89" s="11" t="s">
        <v>134</v>
      </c>
      <c r="AX89" s="11" t="s">
        <v>75</v>
      </c>
      <c r="AY89" s="175" t="s">
        <v>126</v>
      </c>
    </row>
    <row r="90" spans="1:65" s="2" customFormat="1" ht="21.75" customHeight="1">
      <c r="A90" s="34"/>
      <c r="B90" s="35"/>
      <c r="C90" s="151" t="s">
        <v>151</v>
      </c>
      <c r="D90" s="151" t="s">
        <v>120</v>
      </c>
      <c r="E90" s="152" t="s">
        <v>142</v>
      </c>
      <c r="F90" s="153" t="s">
        <v>143</v>
      </c>
      <c r="G90" s="154" t="s">
        <v>138</v>
      </c>
      <c r="H90" s="155">
        <v>518</v>
      </c>
      <c r="I90" s="156"/>
      <c r="J90" s="157">
        <f>ROUND(I90*H90,2)</f>
        <v>0</v>
      </c>
      <c r="K90" s="153" t="s">
        <v>124</v>
      </c>
      <c r="L90" s="39"/>
      <c r="M90" s="158" t="s">
        <v>19</v>
      </c>
      <c r="N90" s="159" t="s">
        <v>38</v>
      </c>
      <c r="O90" s="64"/>
      <c r="P90" s="160">
        <f>O90*H90</f>
        <v>0</v>
      </c>
      <c r="Q90" s="160">
        <v>0</v>
      </c>
      <c r="R90" s="160">
        <f>Q90*H90</f>
        <v>0</v>
      </c>
      <c r="S90" s="160">
        <v>0</v>
      </c>
      <c r="T90" s="161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62" t="s">
        <v>125</v>
      </c>
      <c r="AT90" s="162" t="s">
        <v>120</v>
      </c>
      <c r="AU90" s="162" t="s">
        <v>67</v>
      </c>
      <c r="AY90" s="17" t="s">
        <v>126</v>
      </c>
      <c r="BE90" s="163">
        <f>IF(N90="základní",J90,0)</f>
        <v>0</v>
      </c>
      <c r="BF90" s="163">
        <f>IF(N90="snížená",J90,0)</f>
        <v>0</v>
      </c>
      <c r="BG90" s="163">
        <f>IF(N90="zákl. přenesená",J90,0)</f>
        <v>0</v>
      </c>
      <c r="BH90" s="163">
        <f>IF(N90="sníž. přenesená",J90,0)</f>
        <v>0</v>
      </c>
      <c r="BI90" s="163">
        <f>IF(N90="nulová",J90,0)</f>
        <v>0</v>
      </c>
      <c r="BJ90" s="17" t="s">
        <v>75</v>
      </c>
      <c r="BK90" s="163">
        <f>ROUND(I90*H90,2)</f>
        <v>0</v>
      </c>
      <c r="BL90" s="17" t="s">
        <v>125</v>
      </c>
      <c r="BM90" s="162" t="s">
        <v>528</v>
      </c>
    </row>
    <row r="91" spans="1:65" s="11" customFormat="1">
      <c r="B91" s="164"/>
      <c r="C91" s="165"/>
      <c r="D91" s="166" t="s">
        <v>132</v>
      </c>
      <c r="E91" s="167" t="s">
        <v>19</v>
      </c>
      <c r="F91" s="168" t="s">
        <v>529</v>
      </c>
      <c r="G91" s="165"/>
      <c r="H91" s="169">
        <v>242</v>
      </c>
      <c r="I91" s="170"/>
      <c r="J91" s="165"/>
      <c r="K91" s="165"/>
      <c r="L91" s="171"/>
      <c r="M91" s="172"/>
      <c r="N91" s="173"/>
      <c r="O91" s="173"/>
      <c r="P91" s="173"/>
      <c r="Q91" s="173"/>
      <c r="R91" s="173"/>
      <c r="S91" s="173"/>
      <c r="T91" s="174"/>
      <c r="AT91" s="175" t="s">
        <v>132</v>
      </c>
      <c r="AU91" s="175" t="s">
        <v>67</v>
      </c>
      <c r="AV91" s="11" t="s">
        <v>77</v>
      </c>
      <c r="AW91" s="11" t="s">
        <v>134</v>
      </c>
      <c r="AX91" s="11" t="s">
        <v>67</v>
      </c>
      <c r="AY91" s="175" t="s">
        <v>126</v>
      </c>
    </row>
    <row r="92" spans="1:65" s="11" customFormat="1">
      <c r="B92" s="164"/>
      <c r="C92" s="165"/>
      <c r="D92" s="166" t="s">
        <v>132</v>
      </c>
      <c r="E92" s="167" t="s">
        <v>19</v>
      </c>
      <c r="F92" s="168" t="s">
        <v>527</v>
      </c>
      <c r="G92" s="165"/>
      <c r="H92" s="169">
        <v>132</v>
      </c>
      <c r="I92" s="170"/>
      <c r="J92" s="165"/>
      <c r="K92" s="165"/>
      <c r="L92" s="171"/>
      <c r="M92" s="172"/>
      <c r="N92" s="173"/>
      <c r="O92" s="173"/>
      <c r="P92" s="173"/>
      <c r="Q92" s="173"/>
      <c r="R92" s="173"/>
      <c r="S92" s="173"/>
      <c r="T92" s="174"/>
      <c r="AT92" s="175" t="s">
        <v>132</v>
      </c>
      <c r="AU92" s="175" t="s">
        <v>67</v>
      </c>
      <c r="AV92" s="11" t="s">
        <v>77</v>
      </c>
      <c r="AW92" s="11" t="s">
        <v>134</v>
      </c>
      <c r="AX92" s="11" t="s">
        <v>67</v>
      </c>
      <c r="AY92" s="175" t="s">
        <v>126</v>
      </c>
    </row>
    <row r="93" spans="1:65" s="11" customFormat="1">
      <c r="B93" s="164"/>
      <c r="C93" s="165"/>
      <c r="D93" s="166" t="s">
        <v>132</v>
      </c>
      <c r="E93" s="167" t="s">
        <v>19</v>
      </c>
      <c r="F93" s="168" t="s">
        <v>530</v>
      </c>
      <c r="G93" s="165"/>
      <c r="H93" s="169">
        <v>144</v>
      </c>
      <c r="I93" s="170"/>
      <c r="J93" s="165"/>
      <c r="K93" s="165"/>
      <c r="L93" s="171"/>
      <c r="M93" s="172"/>
      <c r="N93" s="173"/>
      <c r="O93" s="173"/>
      <c r="P93" s="173"/>
      <c r="Q93" s="173"/>
      <c r="R93" s="173"/>
      <c r="S93" s="173"/>
      <c r="T93" s="174"/>
      <c r="AT93" s="175" t="s">
        <v>132</v>
      </c>
      <c r="AU93" s="175" t="s">
        <v>67</v>
      </c>
      <c r="AV93" s="11" t="s">
        <v>77</v>
      </c>
      <c r="AW93" s="11" t="s">
        <v>134</v>
      </c>
      <c r="AX93" s="11" t="s">
        <v>67</v>
      </c>
      <c r="AY93" s="175" t="s">
        <v>126</v>
      </c>
    </row>
    <row r="94" spans="1:65" s="12" customFormat="1">
      <c r="B94" s="176"/>
      <c r="C94" s="177"/>
      <c r="D94" s="166" t="s">
        <v>132</v>
      </c>
      <c r="E94" s="178" t="s">
        <v>19</v>
      </c>
      <c r="F94" s="179" t="s">
        <v>146</v>
      </c>
      <c r="G94" s="177"/>
      <c r="H94" s="180">
        <v>518</v>
      </c>
      <c r="I94" s="181"/>
      <c r="J94" s="177"/>
      <c r="K94" s="177"/>
      <c r="L94" s="182"/>
      <c r="M94" s="183"/>
      <c r="N94" s="184"/>
      <c r="O94" s="184"/>
      <c r="P94" s="184"/>
      <c r="Q94" s="184"/>
      <c r="R94" s="184"/>
      <c r="S94" s="184"/>
      <c r="T94" s="185"/>
      <c r="AT94" s="186" t="s">
        <v>132</v>
      </c>
      <c r="AU94" s="186" t="s">
        <v>67</v>
      </c>
      <c r="AV94" s="12" t="s">
        <v>141</v>
      </c>
      <c r="AW94" s="12" t="s">
        <v>134</v>
      </c>
      <c r="AX94" s="12" t="s">
        <v>75</v>
      </c>
      <c r="AY94" s="186" t="s">
        <v>126</v>
      </c>
    </row>
    <row r="95" spans="1:65" s="2" customFormat="1" ht="16.5" customHeight="1">
      <c r="A95" s="34"/>
      <c r="B95" s="35"/>
      <c r="C95" s="151" t="s">
        <v>156</v>
      </c>
      <c r="D95" s="151" t="s">
        <v>120</v>
      </c>
      <c r="E95" s="152" t="s">
        <v>148</v>
      </c>
      <c r="F95" s="153" t="s">
        <v>149</v>
      </c>
      <c r="G95" s="154" t="s">
        <v>123</v>
      </c>
      <c r="H95" s="155">
        <v>44</v>
      </c>
      <c r="I95" s="156"/>
      <c r="J95" s="157">
        <f t="shared" ref="J95:J104" si="0">ROUND(I95*H95,2)</f>
        <v>0</v>
      </c>
      <c r="K95" s="153" t="s">
        <v>124</v>
      </c>
      <c r="L95" s="39"/>
      <c r="M95" s="158" t="s">
        <v>19</v>
      </c>
      <c r="N95" s="159" t="s">
        <v>38</v>
      </c>
      <c r="O95" s="64"/>
      <c r="P95" s="160">
        <f t="shared" ref="P95:P104" si="1">O95*H95</f>
        <v>0</v>
      </c>
      <c r="Q95" s="160">
        <v>0</v>
      </c>
      <c r="R95" s="160">
        <f t="shared" ref="R95:R104" si="2">Q95*H95</f>
        <v>0</v>
      </c>
      <c r="S95" s="160">
        <v>0</v>
      </c>
      <c r="T95" s="161">
        <f t="shared" ref="T95:T104" si="3"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62" t="s">
        <v>125</v>
      </c>
      <c r="AT95" s="162" t="s">
        <v>120</v>
      </c>
      <c r="AU95" s="162" t="s">
        <v>67</v>
      </c>
      <c r="AY95" s="17" t="s">
        <v>126</v>
      </c>
      <c r="BE95" s="163">
        <f t="shared" ref="BE95:BE104" si="4">IF(N95="základní",J95,0)</f>
        <v>0</v>
      </c>
      <c r="BF95" s="163">
        <f t="shared" ref="BF95:BF104" si="5">IF(N95="snížená",J95,0)</f>
        <v>0</v>
      </c>
      <c r="BG95" s="163">
        <f t="shared" ref="BG95:BG104" si="6">IF(N95="zákl. přenesená",J95,0)</f>
        <v>0</v>
      </c>
      <c r="BH95" s="163">
        <f t="shared" ref="BH95:BH104" si="7">IF(N95="sníž. přenesená",J95,0)</f>
        <v>0</v>
      </c>
      <c r="BI95" s="163">
        <f t="shared" ref="BI95:BI104" si="8">IF(N95="nulová",J95,0)</f>
        <v>0</v>
      </c>
      <c r="BJ95" s="17" t="s">
        <v>75</v>
      </c>
      <c r="BK95" s="163">
        <f t="shared" ref="BK95:BK104" si="9">ROUND(I95*H95,2)</f>
        <v>0</v>
      </c>
      <c r="BL95" s="17" t="s">
        <v>125</v>
      </c>
      <c r="BM95" s="162" t="s">
        <v>531</v>
      </c>
    </row>
    <row r="96" spans="1:65" s="2" customFormat="1" ht="37.9" customHeight="1">
      <c r="A96" s="34"/>
      <c r="B96" s="35"/>
      <c r="C96" s="151" t="s">
        <v>162</v>
      </c>
      <c r="D96" s="151" t="s">
        <v>120</v>
      </c>
      <c r="E96" s="152" t="s">
        <v>152</v>
      </c>
      <c r="F96" s="153" t="s">
        <v>153</v>
      </c>
      <c r="G96" s="154" t="s">
        <v>123</v>
      </c>
      <c r="H96" s="155">
        <v>1</v>
      </c>
      <c r="I96" s="156"/>
      <c r="J96" s="157">
        <f t="shared" si="0"/>
        <v>0</v>
      </c>
      <c r="K96" s="153" t="s">
        <v>124</v>
      </c>
      <c r="L96" s="39"/>
      <c r="M96" s="158" t="s">
        <v>19</v>
      </c>
      <c r="N96" s="159" t="s">
        <v>38</v>
      </c>
      <c r="O96" s="64"/>
      <c r="P96" s="160">
        <f t="shared" si="1"/>
        <v>0</v>
      </c>
      <c r="Q96" s="160">
        <v>0</v>
      </c>
      <c r="R96" s="160">
        <f t="shared" si="2"/>
        <v>0</v>
      </c>
      <c r="S96" s="160">
        <v>0</v>
      </c>
      <c r="T96" s="161">
        <f t="shared" si="3"/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62" t="s">
        <v>154</v>
      </c>
      <c r="AT96" s="162" t="s">
        <v>120</v>
      </c>
      <c r="AU96" s="162" t="s">
        <v>67</v>
      </c>
      <c r="AY96" s="17" t="s">
        <v>126</v>
      </c>
      <c r="BE96" s="163">
        <f t="shared" si="4"/>
        <v>0</v>
      </c>
      <c r="BF96" s="163">
        <f t="shared" si="5"/>
        <v>0</v>
      </c>
      <c r="BG96" s="163">
        <f t="shared" si="6"/>
        <v>0</v>
      </c>
      <c r="BH96" s="163">
        <f t="shared" si="7"/>
        <v>0</v>
      </c>
      <c r="BI96" s="163">
        <f t="shared" si="8"/>
        <v>0</v>
      </c>
      <c r="BJ96" s="17" t="s">
        <v>75</v>
      </c>
      <c r="BK96" s="163">
        <f t="shared" si="9"/>
        <v>0</v>
      </c>
      <c r="BL96" s="17" t="s">
        <v>154</v>
      </c>
      <c r="BM96" s="162" t="s">
        <v>532</v>
      </c>
    </row>
    <row r="97" spans="1:65" s="2" customFormat="1" ht="24.2" customHeight="1">
      <c r="A97" s="34"/>
      <c r="B97" s="35"/>
      <c r="C97" s="187" t="s">
        <v>167</v>
      </c>
      <c r="D97" s="187" t="s">
        <v>157</v>
      </c>
      <c r="E97" s="188" t="s">
        <v>158</v>
      </c>
      <c r="F97" s="189" t="s">
        <v>159</v>
      </c>
      <c r="G97" s="190" t="s">
        <v>123</v>
      </c>
      <c r="H97" s="191">
        <v>1</v>
      </c>
      <c r="I97" s="192"/>
      <c r="J97" s="193">
        <f t="shared" si="0"/>
        <v>0</v>
      </c>
      <c r="K97" s="189" t="s">
        <v>124</v>
      </c>
      <c r="L97" s="194"/>
      <c r="M97" s="195" t="s">
        <v>19</v>
      </c>
      <c r="N97" s="196" t="s">
        <v>38</v>
      </c>
      <c r="O97" s="64"/>
      <c r="P97" s="160">
        <f t="shared" si="1"/>
        <v>0</v>
      </c>
      <c r="Q97" s="160">
        <v>0</v>
      </c>
      <c r="R97" s="160">
        <f t="shared" si="2"/>
        <v>0</v>
      </c>
      <c r="S97" s="160">
        <v>0</v>
      </c>
      <c r="T97" s="161">
        <f t="shared" si="3"/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62" t="s">
        <v>160</v>
      </c>
      <c r="AT97" s="162" t="s">
        <v>157</v>
      </c>
      <c r="AU97" s="162" t="s">
        <v>67</v>
      </c>
      <c r="AY97" s="17" t="s">
        <v>126</v>
      </c>
      <c r="BE97" s="163">
        <f t="shared" si="4"/>
        <v>0</v>
      </c>
      <c r="BF97" s="163">
        <f t="shared" si="5"/>
        <v>0</v>
      </c>
      <c r="BG97" s="163">
        <f t="shared" si="6"/>
        <v>0</v>
      </c>
      <c r="BH97" s="163">
        <f t="shared" si="7"/>
        <v>0</v>
      </c>
      <c r="BI97" s="163">
        <f t="shared" si="8"/>
        <v>0</v>
      </c>
      <c r="BJ97" s="17" t="s">
        <v>75</v>
      </c>
      <c r="BK97" s="163">
        <f t="shared" si="9"/>
        <v>0</v>
      </c>
      <c r="BL97" s="17" t="s">
        <v>154</v>
      </c>
      <c r="BM97" s="162" t="s">
        <v>533</v>
      </c>
    </row>
    <row r="98" spans="1:65" s="2" customFormat="1" ht="21.75" customHeight="1">
      <c r="A98" s="34"/>
      <c r="B98" s="35"/>
      <c r="C98" s="187" t="s">
        <v>171</v>
      </c>
      <c r="D98" s="187" t="s">
        <v>157</v>
      </c>
      <c r="E98" s="188" t="s">
        <v>163</v>
      </c>
      <c r="F98" s="189" t="s">
        <v>164</v>
      </c>
      <c r="G98" s="190" t="s">
        <v>123</v>
      </c>
      <c r="H98" s="191">
        <v>40</v>
      </c>
      <c r="I98" s="192"/>
      <c r="J98" s="193">
        <f t="shared" si="0"/>
        <v>0</v>
      </c>
      <c r="K98" s="189" t="s">
        <v>124</v>
      </c>
      <c r="L98" s="194"/>
      <c r="M98" s="195" t="s">
        <v>19</v>
      </c>
      <c r="N98" s="196" t="s">
        <v>38</v>
      </c>
      <c r="O98" s="64"/>
      <c r="P98" s="160">
        <f t="shared" si="1"/>
        <v>0</v>
      </c>
      <c r="Q98" s="160">
        <v>0</v>
      </c>
      <c r="R98" s="160">
        <f t="shared" si="2"/>
        <v>0</v>
      </c>
      <c r="S98" s="160">
        <v>0</v>
      </c>
      <c r="T98" s="161">
        <f t="shared" si="3"/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62" t="s">
        <v>165</v>
      </c>
      <c r="AT98" s="162" t="s">
        <v>157</v>
      </c>
      <c r="AU98" s="162" t="s">
        <v>67</v>
      </c>
      <c r="AY98" s="17" t="s">
        <v>126</v>
      </c>
      <c r="BE98" s="163">
        <f t="shared" si="4"/>
        <v>0</v>
      </c>
      <c r="BF98" s="163">
        <f t="shared" si="5"/>
        <v>0</v>
      </c>
      <c r="BG98" s="163">
        <f t="shared" si="6"/>
        <v>0</v>
      </c>
      <c r="BH98" s="163">
        <f t="shared" si="7"/>
        <v>0</v>
      </c>
      <c r="BI98" s="163">
        <f t="shared" si="8"/>
        <v>0</v>
      </c>
      <c r="BJ98" s="17" t="s">
        <v>75</v>
      </c>
      <c r="BK98" s="163">
        <f t="shared" si="9"/>
        <v>0</v>
      </c>
      <c r="BL98" s="17" t="s">
        <v>165</v>
      </c>
      <c r="BM98" s="162" t="s">
        <v>534</v>
      </c>
    </row>
    <row r="99" spans="1:65" s="2" customFormat="1" ht="24.2" customHeight="1">
      <c r="A99" s="34"/>
      <c r="B99" s="35"/>
      <c r="C99" s="151" t="s">
        <v>177</v>
      </c>
      <c r="D99" s="151" t="s">
        <v>120</v>
      </c>
      <c r="E99" s="152" t="s">
        <v>352</v>
      </c>
      <c r="F99" s="153" t="s">
        <v>353</v>
      </c>
      <c r="G99" s="154" t="s">
        <v>123</v>
      </c>
      <c r="H99" s="155">
        <v>12</v>
      </c>
      <c r="I99" s="156"/>
      <c r="J99" s="157">
        <f t="shared" si="0"/>
        <v>0</v>
      </c>
      <c r="K99" s="153" t="s">
        <v>124</v>
      </c>
      <c r="L99" s="39"/>
      <c r="M99" s="158" t="s">
        <v>19</v>
      </c>
      <c r="N99" s="159" t="s">
        <v>38</v>
      </c>
      <c r="O99" s="64"/>
      <c r="P99" s="160">
        <f t="shared" si="1"/>
        <v>0</v>
      </c>
      <c r="Q99" s="160">
        <v>0</v>
      </c>
      <c r="R99" s="160">
        <f t="shared" si="2"/>
        <v>0</v>
      </c>
      <c r="S99" s="160">
        <v>0</v>
      </c>
      <c r="T99" s="161">
        <f t="shared" si="3"/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62" t="s">
        <v>141</v>
      </c>
      <c r="AT99" s="162" t="s">
        <v>120</v>
      </c>
      <c r="AU99" s="162" t="s">
        <v>67</v>
      </c>
      <c r="AY99" s="17" t="s">
        <v>126</v>
      </c>
      <c r="BE99" s="163">
        <f t="shared" si="4"/>
        <v>0</v>
      </c>
      <c r="BF99" s="163">
        <f t="shared" si="5"/>
        <v>0</v>
      </c>
      <c r="BG99" s="163">
        <f t="shared" si="6"/>
        <v>0</v>
      </c>
      <c r="BH99" s="163">
        <f t="shared" si="7"/>
        <v>0</v>
      </c>
      <c r="BI99" s="163">
        <f t="shared" si="8"/>
        <v>0</v>
      </c>
      <c r="BJ99" s="17" t="s">
        <v>75</v>
      </c>
      <c r="BK99" s="163">
        <f t="shared" si="9"/>
        <v>0</v>
      </c>
      <c r="BL99" s="17" t="s">
        <v>141</v>
      </c>
      <c r="BM99" s="162" t="s">
        <v>535</v>
      </c>
    </row>
    <row r="100" spans="1:65" s="2" customFormat="1" ht="24.2" customHeight="1">
      <c r="A100" s="34"/>
      <c r="B100" s="35"/>
      <c r="C100" s="187" t="s">
        <v>181</v>
      </c>
      <c r="D100" s="187" t="s">
        <v>157</v>
      </c>
      <c r="E100" s="188" t="s">
        <v>355</v>
      </c>
      <c r="F100" s="189" t="s">
        <v>356</v>
      </c>
      <c r="G100" s="190" t="s">
        <v>123</v>
      </c>
      <c r="H100" s="191">
        <v>12</v>
      </c>
      <c r="I100" s="192"/>
      <c r="J100" s="193">
        <f t="shared" si="0"/>
        <v>0</v>
      </c>
      <c r="K100" s="189" t="s">
        <v>124</v>
      </c>
      <c r="L100" s="194"/>
      <c r="M100" s="195" t="s">
        <v>19</v>
      </c>
      <c r="N100" s="196" t="s">
        <v>38</v>
      </c>
      <c r="O100" s="64"/>
      <c r="P100" s="160">
        <f t="shared" si="1"/>
        <v>0</v>
      </c>
      <c r="Q100" s="160">
        <v>0</v>
      </c>
      <c r="R100" s="160">
        <f t="shared" si="2"/>
        <v>0</v>
      </c>
      <c r="S100" s="160">
        <v>0</v>
      </c>
      <c r="T100" s="161">
        <f t="shared" si="3"/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62" t="s">
        <v>162</v>
      </c>
      <c r="AT100" s="162" t="s">
        <v>157</v>
      </c>
      <c r="AU100" s="162" t="s">
        <v>67</v>
      </c>
      <c r="AY100" s="17" t="s">
        <v>126</v>
      </c>
      <c r="BE100" s="163">
        <f t="shared" si="4"/>
        <v>0</v>
      </c>
      <c r="BF100" s="163">
        <f t="shared" si="5"/>
        <v>0</v>
      </c>
      <c r="BG100" s="163">
        <f t="shared" si="6"/>
        <v>0</v>
      </c>
      <c r="BH100" s="163">
        <f t="shared" si="7"/>
        <v>0</v>
      </c>
      <c r="BI100" s="163">
        <f t="shared" si="8"/>
        <v>0</v>
      </c>
      <c r="BJ100" s="17" t="s">
        <v>75</v>
      </c>
      <c r="BK100" s="163">
        <f t="shared" si="9"/>
        <v>0</v>
      </c>
      <c r="BL100" s="17" t="s">
        <v>141</v>
      </c>
      <c r="BM100" s="162" t="s">
        <v>536</v>
      </c>
    </row>
    <row r="101" spans="1:65" s="2" customFormat="1" ht="16.5" customHeight="1">
      <c r="A101" s="34"/>
      <c r="B101" s="35"/>
      <c r="C101" s="151" t="s">
        <v>358</v>
      </c>
      <c r="D101" s="151" t="s">
        <v>120</v>
      </c>
      <c r="E101" s="152" t="s">
        <v>359</v>
      </c>
      <c r="F101" s="153" t="s">
        <v>360</v>
      </c>
      <c r="G101" s="154" t="s">
        <v>123</v>
      </c>
      <c r="H101" s="155">
        <v>22</v>
      </c>
      <c r="I101" s="156"/>
      <c r="J101" s="157">
        <f t="shared" si="0"/>
        <v>0</v>
      </c>
      <c r="K101" s="153" t="s">
        <v>124</v>
      </c>
      <c r="L101" s="39"/>
      <c r="M101" s="158" t="s">
        <v>19</v>
      </c>
      <c r="N101" s="159" t="s">
        <v>38</v>
      </c>
      <c r="O101" s="64"/>
      <c r="P101" s="160">
        <f t="shared" si="1"/>
        <v>0</v>
      </c>
      <c r="Q101" s="160">
        <v>0</v>
      </c>
      <c r="R101" s="160">
        <f t="shared" si="2"/>
        <v>0</v>
      </c>
      <c r="S101" s="160">
        <v>0</v>
      </c>
      <c r="T101" s="161">
        <f t="shared" si="3"/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62" t="s">
        <v>141</v>
      </c>
      <c r="AT101" s="162" t="s">
        <v>120</v>
      </c>
      <c r="AU101" s="162" t="s">
        <v>67</v>
      </c>
      <c r="AY101" s="17" t="s">
        <v>126</v>
      </c>
      <c r="BE101" s="163">
        <f t="shared" si="4"/>
        <v>0</v>
      </c>
      <c r="BF101" s="163">
        <f t="shared" si="5"/>
        <v>0</v>
      </c>
      <c r="BG101" s="163">
        <f t="shared" si="6"/>
        <v>0</v>
      </c>
      <c r="BH101" s="163">
        <f t="shared" si="7"/>
        <v>0</v>
      </c>
      <c r="BI101" s="163">
        <f t="shared" si="8"/>
        <v>0</v>
      </c>
      <c r="BJ101" s="17" t="s">
        <v>75</v>
      </c>
      <c r="BK101" s="163">
        <f t="shared" si="9"/>
        <v>0</v>
      </c>
      <c r="BL101" s="17" t="s">
        <v>141</v>
      </c>
      <c r="BM101" s="162" t="s">
        <v>537</v>
      </c>
    </row>
    <row r="102" spans="1:65" s="2" customFormat="1" ht="24.2" customHeight="1">
      <c r="A102" s="34"/>
      <c r="B102" s="35"/>
      <c r="C102" s="187" t="s">
        <v>189</v>
      </c>
      <c r="D102" s="187" t="s">
        <v>157</v>
      </c>
      <c r="E102" s="188" t="s">
        <v>362</v>
      </c>
      <c r="F102" s="189" t="s">
        <v>363</v>
      </c>
      <c r="G102" s="190" t="s">
        <v>123</v>
      </c>
      <c r="H102" s="191">
        <v>22</v>
      </c>
      <c r="I102" s="192"/>
      <c r="J102" s="193">
        <f t="shared" si="0"/>
        <v>0</v>
      </c>
      <c r="K102" s="189" t="s">
        <v>124</v>
      </c>
      <c r="L102" s="194"/>
      <c r="M102" s="195" t="s">
        <v>19</v>
      </c>
      <c r="N102" s="196" t="s">
        <v>38</v>
      </c>
      <c r="O102" s="64"/>
      <c r="P102" s="160">
        <f t="shared" si="1"/>
        <v>0</v>
      </c>
      <c r="Q102" s="160">
        <v>0</v>
      </c>
      <c r="R102" s="160">
        <f t="shared" si="2"/>
        <v>0</v>
      </c>
      <c r="S102" s="160">
        <v>0</v>
      </c>
      <c r="T102" s="161">
        <f t="shared" si="3"/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62" t="s">
        <v>162</v>
      </c>
      <c r="AT102" s="162" t="s">
        <v>157</v>
      </c>
      <c r="AU102" s="162" t="s">
        <v>67</v>
      </c>
      <c r="AY102" s="17" t="s">
        <v>126</v>
      </c>
      <c r="BE102" s="163">
        <f t="shared" si="4"/>
        <v>0</v>
      </c>
      <c r="BF102" s="163">
        <f t="shared" si="5"/>
        <v>0</v>
      </c>
      <c r="BG102" s="163">
        <f t="shared" si="6"/>
        <v>0</v>
      </c>
      <c r="BH102" s="163">
        <f t="shared" si="7"/>
        <v>0</v>
      </c>
      <c r="BI102" s="163">
        <f t="shared" si="8"/>
        <v>0</v>
      </c>
      <c r="BJ102" s="17" t="s">
        <v>75</v>
      </c>
      <c r="BK102" s="163">
        <f t="shared" si="9"/>
        <v>0</v>
      </c>
      <c r="BL102" s="17" t="s">
        <v>141</v>
      </c>
      <c r="BM102" s="162" t="s">
        <v>538</v>
      </c>
    </row>
    <row r="103" spans="1:65" s="2" customFormat="1" ht="24.2" customHeight="1">
      <c r="A103" s="34"/>
      <c r="B103" s="35"/>
      <c r="C103" s="151" t="s">
        <v>8</v>
      </c>
      <c r="D103" s="151" t="s">
        <v>120</v>
      </c>
      <c r="E103" s="152" t="s">
        <v>365</v>
      </c>
      <c r="F103" s="153" t="s">
        <v>366</v>
      </c>
      <c r="G103" s="154" t="s">
        <v>123</v>
      </c>
      <c r="H103" s="155">
        <v>24</v>
      </c>
      <c r="I103" s="156"/>
      <c r="J103" s="157">
        <f t="shared" si="0"/>
        <v>0</v>
      </c>
      <c r="K103" s="153" t="s">
        <v>124</v>
      </c>
      <c r="L103" s="39"/>
      <c r="M103" s="158" t="s">
        <v>19</v>
      </c>
      <c r="N103" s="159" t="s">
        <v>38</v>
      </c>
      <c r="O103" s="64"/>
      <c r="P103" s="160">
        <f t="shared" si="1"/>
        <v>0</v>
      </c>
      <c r="Q103" s="160">
        <v>0</v>
      </c>
      <c r="R103" s="160">
        <f t="shared" si="2"/>
        <v>0</v>
      </c>
      <c r="S103" s="160">
        <v>0</v>
      </c>
      <c r="T103" s="161">
        <f t="shared" si="3"/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62" t="s">
        <v>141</v>
      </c>
      <c r="AT103" s="162" t="s">
        <v>120</v>
      </c>
      <c r="AU103" s="162" t="s">
        <v>67</v>
      </c>
      <c r="AY103" s="17" t="s">
        <v>126</v>
      </c>
      <c r="BE103" s="163">
        <f t="shared" si="4"/>
        <v>0</v>
      </c>
      <c r="BF103" s="163">
        <f t="shared" si="5"/>
        <v>0</v>
      </c>
      <c r="BG103" s="163">
        <f t="shared" si="6"/>
        <v>0</v>
      </c>
      <c r="BH103" s="163">
        <f t="shared" si="7"/>
        <v>0</v>
      </c>
      <c r="BI103" s="163">
        <f t="shared" si="8"/>
        <v>0</v>
      </c>
      <c r="BJ103" s="17" t="s">
        <v>75</v>
      </c>
      <c r="BK103" s="163">
        <f t="shared" si="9"/>
        <v>0</v>
      </c>
      <c r="BL103" s="17" t="s">
        <v>141</v>
      </c>
      <c r="BM103" s="162" t="s">
        <v>539</v>
      </c>
    </row>
    <row r="104" spans="1:65" s="2" customFormat="1" ht="37.9" customHeight="1">
      <c r="A104" s="34"/>
      <c r="B104" s="35"/>
      <c r="C104" s="187" t="s">
        <v>197</v>
      </c>
      <c r="D104" s="187" t="s">
        <v>157</v>
      </c>
      <c r="E104" s="188" t="s">
        <v>368</v>
      </c>
      <c r="F104" s="189" t="s">
        <v>369</v>
      </c>
      <c r="G104" s="190" t="s">
        <v>123</v>
      </c>
      <c r="H104" s="191">
        <v>24</v>
      </c>
      <c r="I104" s="192"/>
      <c r="J104" s="193">
        <f t="shared" si="0"/>
        <v>0</v>
      </c>
      <c r="K104" s="189" t="s">
        <v>124</v>
      </c>
      <c r="L104" s="194"/>
      <c r="M104" s="195" t="s">
        <v>19</v>
      </c>
      <c r="N104" s="196" t="s">
        <v>38</v>
      </c>
      <c r="O104" s="64"/>
      <c r="P104" s="160">
        <f t="shared" si="1"/>
        <v>0</v>
      </c>
      <c r="Q104" s="160">
        <v>0</v>
      </c>
      <c r="R104" s="160">
        <f t="shared" si="2"/>
        <v>0</v>
      </c>
      <c r="S104" s="160">
        <v>0</v>
      </c>
      <c r="T104" s="161">
        <f t="shared" si="3"/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62" t="s">
        <v>162</v>
      </c>
      <c r="AT104" s="162" t="s">
        <v>157</v>
      </c>
      <c r="AU104" s="162" t="s">
        <v>67</v>
      </c>
      <c r="AY104" s="17" t="s">
        <v>126</v>
      </c>
      <c r="BE104" s="163">
        <f t="shared" si="4"/>
        <v>0</v>
      </c>
      <c r="BF104" s="163">
        <f t="shared" si="5"/>
        <v>0</v>
      </c>
      <c r="BG104" s="163">
        <f t="shared" si="6"/>
        <v>0</v>
      </c>
      <c r="BH104" s="163">
        <f t="shared" si="7"/>
        <v>0</v>
      </c>
      <c r="BI104" s="163">
        <f t="shared" si="8"/>
        <v>0</v>
      </c>
      <c r="BJ104" s="17" t="s">
        <v>75</v>
      </c>
      <c r="BK104" s="163">
        <f t="shared" si="9"/>
        <v>0</v>
      </c>
      <c r="BL104" s="17" t="s">
        <v>141</v>
      </c>
      <c r="BM104" s="162" t="s">
        <v>540</v>
      </c>
    </row>
    <row r="105" spans="1:65" s="2" customFormat="1" ht="39">
      <c r="A105" s="34"/>
      <c r="B105" s="35"/>
      <c r="C105" s="36"/>
      <c r="D105" s="166" t="s">
        <v>175</v>
      </c>
      <c r="E105" s="36"/>
      <c r="F105" s="197" t="s">
        <v>176</v>
      </c>
      <c r="G105" s="36"/>
      <c r="H105" s="36"/>
      <c r="I105" s="198"/>
      <c r="J105" s="36"/>
      <c r="K105" s="36"/>
      <c r="L105" s="39"/>
      <c r="M105" s="199"/>
      <c r="N105" s="200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175</v>
      </c>
      <c r="AU105" s="17" t="s">
        <v>67</v>
      </c>
    </row>
    <row r="106" spans="1:65" s="2" customFormat="1" ht="24.2" customHeight="1">
      <c r="A106" s="34"/>
      <c r="B106" s="35"/>
      <c r="C106" s="151" t="s">
        <v>201</v>
      </c>
      <c r="D106" s="151" t="s">
        <v>120</v>
      </c>
      <c r="E106" s="152" t="s">
        <v>168</v>
      </c>
      <c r="F106" s="153" t="s">
        <v>169</v>
      </c>
      <c r="G106" s="154" t="s">
        <v>123</v>
      </c>
      <c r="H106" s="155">
        <v>44</v>
      </c>
      <c r="I106" s="156"/>
      <c r="J106" s="157">
        <f>ROUND(I106*H106,2)</f>
        <v>0</v>
      </c>
      <c r="K106" s="153" t="s">
        <v>124</v>
      </c>
      <c r="L106" s="39"/>
      <c r="M106" s="158" t="s">
        <v>19</v>
      </c>
      <c r="N106" s="159" t="s">
        <v>38</v>
      </c>
      <c r="O106" s="64"/>
      <c r="P106" s="160">
        <f>O106*H106</f>
        <v>0</v>
      </c>
      <c r="Q106" s="160">
        <v>0</v>
      </c>
      <c r="R106" s="160">
        <f>Q106*H106</f>
        <v>0</v>
      </c>
      <c r="S106" s="160">
        <v>0</v>
      </c>
      <c r="T106" s="161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62" t="s">
        <v>125</v>
      </c>
      <c r="AT106" s="162" t="s">
        <v>120</v>
      </c>
      <c r="AU106" s="162" t="s">
        <v>67</v>
      </c>
      <c r="AY106" s="17" t="s">
        <v>126</v>
      </c>
      <c r="BE106" s="163">
        <f>IF(N106="základní",J106,0)</f>
        <v>0</v>
      </c>
      <c r="BF106" s="163">
        <f>IF(N106="snížená",J106,0)</f>
        <v>0</v>
      </c>
      <c r="BG106" s="163">
        <f>IF(N106="zákl. přenesená",J106,0)</f>
        <v>0</v>
      </c>
      <c r="BH106" s="163">
        <f>IF(N106="sníž. přenesená",J106,0)</f>
        <v>0</v>
      </c>
      <c r="BI106" s="163">
        <f>IF(N106="nulová",J106,0)</f>
        <v>0</v>
      </c>
      <c r="BJ106" s="17" t="s">
        <v>75</v>
      </c>
      <c r="BK106" s="163">
        <f>ROUND(I106*H106,2)</f>
        <v>0</v>
      </c>
      <c r="BL106" s="17" t="s">
        <v>125</v>
      </c>
      <c r="BM106" s="162" t="s">
        <v>541</v>
      </c>
    </row>
    <row r="107" spans="1:65" s="2" customFormat="1" ht="37.9" customHeight="1">
      <c r="A107" s="34"/>
      <c r="B107" s="35"/>
      <c r="C107" s="187" t="s">
        <v>374</v>
      </c>
      <c r="D107" s="187" t="s">
        <v>157</v>
      </c>
      <c r="E107" s="188" t="s">
        <v>172</v>
      </c>
      <c r="F107" s="189" t="s">
        <v>173</v>
      </c>
      <c r="G107" s="190" t="s">
        <v>123</v>
      </c>
      <c r="H107" s="191">
        <v>44</v>
      </c>
      <c r="I107" s="192"/>
      <c r="J107" s="193">
        <f>ROUND(I107*H107,2)</f>
        <v>0</v>
      </c>
      <c r="K107" s="189" t="s">
        <v>124</v>
      </c>
      <c r="L107" s="194"/>
      <c r="M107" s="195" t="s">
        <v>19</v>
      </c>
      <c r="N107" s="196" t="s">
        <v>38</v>
      </c>
      <c r="O107" s="64"/>
      <c r="P107" s="160">
        <f>O107*H107</f>
        <v>0</v>
      </c>
      <c r="Q107" s="160">
        <v>0</v>
      </c>
      <c r="R107" s="160">
        <f>Q107*H107</f>
        <v>0</v>
      </c>
      <c r="S107" s="160">
        <v>0</v>
      </c>
      <c r="T107" s="161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62" t="s">
        <v>165</v>
      </c>
      <c r="AT107" s="162" t="s">
        <v>157</v>
      </c>
      <c r="AU107" s="162" t="s">
        <v>67</v>
      </c>
      <c r="AY107" s="17" t="s">
        <v>126</v>
      </c>
      <c r="BE107" s="163">
        <f>IF(N107="základní",J107,0)</f>
        <v>0</v>
      </c>
      <c r="BF107" s="163">
        <f>IF(N107="snížená",J107,0)</f>
        <v>0</v>
      </c>
      <c r="BG107" s="163">
        <f>IF(N107="zákl. přenesená",J107,0)</f>
        <v>0</v>
      </c>
      <c r="BH107" s="163">
        <f>IF(N107="sníž. přenesená",J107,0)</f>
        <v>0</v>
      </c>
      <c r="BI107" s="163">
        <f>IF(N107="nulová",J107,0)</f>
        <v>0</v>
      </c>
      <c r="BJ107" s="17" t="s">
        <v>75</v>
      </c>
      <c r="BK107" s="163">
        <f>ROUND(I107*H107,2)</f>
        <v>0</v>
      </c>
      <c r="BL107" s="17" t="s">
        <v>165</v>
      </c>
      <c r="BM107" s="162" t="s">
        <v>542</v>
      </c>
    </row>
    <row r="108" spans="1:65" s="2" customFormat="1" ht="39">
      <c r="A108" s="34"/>
      <c r="B108" s="35"/>
      <c r="C108" s="36"/>
      <c r="D108" s="166" t="s">
        <v>175</v>
      </c>
      <c r="E108" s="36"/>
      <c r="F108" s="197" t="s">
        <v>176</v>
      </c>
      <c r="G108" s="36"/>
      <c r="H108" s="36"/>
      <c r="I108" s="198"/>
      <c r="J108" s="36"/>
      <c r="K108" s="36"/>
      <c r="L108" s="39"/>
      <c r="M108" s="199"/>
      <c r="N108" s="200"/>
      <c r="O108" s="64"/>
      <c r="P108" s="64"/>
      <c r="Q108" s="64"/>
      <c r="R108" s="64"/>
      <c r="S108" s="64"/>
      <c r="T108" s="65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7" t="s">
        <v>175</v>
      </c>
      <c r="AU108" s="17" t="s">
        <v>67</v>
      </c>
    </row>
    <row r="109" spans="1:65" s="2" customFormat="1" ht="21.75" customHeight="1">
      <c r="A109" s="34"/>
      <c r="B109" s="35"/>
      <c r="C109" s="151" t="s">
        <v>210</v>
      </c>
      <c r="D109" s="151" t="s">
        <v>120</v>
      </c>
      <c r="E109" s="152" t="s">
        <v>178</v>
      </c>
      <c r="F109" s="153" t="s">
        <v>179</v>
      </c>
      <c r="G109" s="154" t="s">
        <v>123</v>
      </c>
      <c r="H109" s="155">
        <v>44</v>
      </c>
      <c r="I109" s="156"/>
      <c r="J109" s="157">
        <f>ROUND(I109*H109,2)</f>
        <v>0</v>
      </c>
      <c r="K109" s="153" t="s">
        <v>124</v>
      </c>
      <c r="L109" s="39"/>
      <c r="M109" s="158" t="s">
        <v>19</v>
      </c>
      <c r="N109" s="159" t="s">
        <v>38</v>
      </c>
      <c r="O109" s="64"/>
      <c r="P109" s="160">
        <f>O109*H109</f>
        <v>0</v>
      </c>
      <c r="Q109" s="160">
        <v>0</v>
      </c>
      <c r="R109" s="160">
        <f>Q109*H109</f>
        <v>0</v>
      </c>
      <c r="S109" s="160">
        <v>0</v>
      </c>
      <c r="T109" s="161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62" t="s">
        <v>154</v>
      </c>
      <c r="AT109" s="162" t="s">
        <v>120</v>
      </c>
      <c r="AU109" s="162" t="s">
        <v>67</v>
      </c>
      <c r="AY109" s="17" t="s">
        <v>126</v>
      </c>
      <c r="BE109" s="163">
        <f>IF(N109="základní",J109,0)</f>
        <v>0</v>
      </c>
      <c r="BF109" s="163">
        <f>IF(N109="snížená",J109,0)</f>
        <v>0</v>
      </c>
      <c r="BG109" s="163">
        <f>IF(N109="zákl. přenesená",J109,0)</f>
        <v>0</v>
      </c>
      <c r="BH109" s="163">
        <f>IF(N109="sníž. přenesená",J109,0)</f>
        <v>0</v>
      </c>
      <c r="BI109" s="163">
        <f>IF(N109="nulová",J109,0)</f>
        <v>0</v>
      </c>
      <c r="BJ109" s="17" t="s">
        <v>75</v>
      </c>
      <c r="BK109" s="163">
        <f>ROUND(I109*H109,2)</f>
        <v>0</v>
      </c>
      <c r="BL109" s="17" t="s">
        <v>154</v>
      </c>
      <c r="BM109" s="162" t="s">
        <v>543</v>
      </c>
    </row>
    <row r="110" spans="1:65" s="2" customFormat="1" ht="16.5" customHeight="1">
      <c r="A110" s="34"/>
      <c r="B110" s="35"/>
      <c r="C110" s="187" t="s">
        <v>214</v>
      </c>
      <c r="D110" s="187" t="s">
        <v>157</v>
      </c>
      <c r="E110" s="188" t="s">
        <v>182</v>
      </c>
      <c r="F110" s="189" t="s">
        <v>183</v>
      </c>
      <c r="G110" s="190" t="s">
        <v>123</v>
      </c>
      <c r="H110" s="191">
        <v>44</v>
      </c>
      <c r="I110" s="192"/>
      <c r="J110" s="193">
        <f>ROUND(I110*H110,2)</f>
        <v>0</v>
      </c>
      <c r="K110" s="189" t="s">
        <v>124</v>
      </c>
      <c r="L110" s="194"/>
      <c r="M110" s="195" t="s">
        <v>19</v>
      </c>
      <c r="N110" s="196" t="s">
        <v>38</v>
      </c>
      <c r="O110" s="64"/>
      <c r="P110" s="160">
        <f>O110*H110</f>
        <v>0</v>
      </c>
      <c r="Q110" s="160">
        <v>0</v>
      </c>
      <c r="R110" s="160">
        <f>Q110*H110</f>
        <v>0</v>
      </c>
      <c r="S110" s="160">
        <v>0</v>
      </c>
      <c r="T110" s="161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62" t="s">
        <v>125</v>
      </c>
      <c r="AT110" s="162" t="s">
        <v>157</v>
      </c>
      <c r="AU110" s="162" t="s">
        <v>67</v>
      </c>
      <c r="AY110" s="17" t="s">
        <v>126</v>
      </c>
      <c r="BE110" s="163">
        <f>IF(N110="základní",J110,0)</f>
        <v>0</v>
      </c>
      <c r="BF110" s="163">
        <f>IF(N110="snížená",J110,0)</f>
        <v>0</v>
      </c>
      <c r="BG110" s="163">
        <f>IF(N110="zákl. přenesená",J110,0)</f>
        <v>0</v>
      </c>
      <c r="BH110" s="163">
        <f>IF(N110="sníž. přenesená",J110,0)</f>
        <v>0</v>
      </c>
      <c r="BI110" s="163">
        <f>IF(N110="nulová",J110,0)</f>
        <v>0</v>
      </c>
      <c r="BJ110" s="17" t="s">
        <v>75</v>
      </c>
      <c r="BK110" s="163">
        <f>ROUND(I110*H110,2)</f>
        <v>0</v>
      </c>
      <c r="BL110" s="17" t="s">
        <v>125</v>
      </c>
      <c r="BM110" s="162" t="s">
        <v>544</v>
      </c>
    </row>
    <row r="111" spans="1:65" s="2" customFormat="1" ht="33" customHeight="1">
      <c r="A111" s="34"/>
      <c r="B111" s="35"/>
      <c r="C111" s="151" t="s">
        <v>266</v>
      </c>
      <c r="D111" s="151" t="s">
        <v>120</v>
      </c>
      <c r="E111" s="152" t="s">
        <v>194</v>
      </c>
      <c r="F111" s="153" t="s">
        <v>195</v>
      </c>
      <c r="G111" s="154" t="s">
        <v>138</v>
      </c>
      <c r="H111" s="155">
        <v>23</v>
      </c>
      <c r="I111" s="156"/>
      <c r="J111" s="157">
        <f>ROUND(I111*H111,2)</f>
        <v>0</v>
      </c>
      <c r="K111" s="153" t="s">
        <v>124</v>
      </c>
      <c r="L111" s="39"/>
      <c r="M111" s="158" t="s">
        <v>19</v>
      </c>
      <c r="N111" s="159" t="s">
        <v>38</v>
      </c>
      <c r="O111" s="64"/>
      <c r="P111" s="160">
        <f>O111*H111</f>
        <v>0</v>
      </c>
      <c r="Q111" s="160">
        <v>0</v>
      </c>
      <c r="R111" s="160">
        <f>Q111*H111</f>
        <v>0</v>
      </c>
      <c r="S111" s="160">
        <v>0</v>
      </c>
      <c r="T111" s="161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62" t="s">
        <v>125</v>
      </c>
      <c r="AT111" s="162" t="s">
        <v>120</v>
      </c>
      <c r="AU111" s="162" t="s">
        <v>67</v>
      </c>
      <c r="AY111" s="17" t="s">
        <v>126</v>
      </c>
      <c r="BE111" s="163">
        <f>IF(N111="základní",J111,0)</f>
        <v>0</v>
      </c>
      <c r="BF111" s="163">
        <f>IF(N111="snížená",J111,0)</f>
        <v>0</v>
      </c>
      <c r="BG111" s="163">
        <f>IF(N111="zákl. přenesená",J111,0)</f>
        <v>0</v>
      </c>
      <c r="BH111" s="163">
        <f>IF(N111="sníž. přenesená",J111,0)</f>
        <v>0</v>
      </c>
      <c r="BI111" s="163">
        <f>IF(N111="nulová",J111,0)</f>
        <v>0</v>
      </c>
      <c r="BJ111" s="17" t="s">
        <v>75</v>
      </c>
      <c r="BK111" s="163">
        <f>ROUND(I111*H111,2)</f>
        <v>0</v>
      </c>
      <c r="BL111" s="17" t="s">
        <v>125</v>
      </c>
      <c r="BM111" s="162" t="s">
        <v>545</v>
      </c>
    </row>
    <row r="112" spans="1:65" s="2" customFormat="1" ht="33" customHeight="1">
      <c r="A112" s="34"/>
      <c r="B112" s="35"/>
      <c r="C112" s="151" t="s">
        <v>380</v>
      </c>
      <c r="D112" s="151" t="s">
        <v>120</v>
      </c>
      <c r="E112" s="152" t="s">
        <v>186</v>
      </c>
      <c r="F112" s="153" t="s">
        <v>187</v>
      </c>
      <c r="G112" s="154" t="s">
        <v>138</v>
      </c>
      <c r="H112" s="155">
        <v>140.80000000000001</v>
      </c>
      <c r="I112" s="156"/>
      <c r="J112" s="157">
        <f>ROUND(I112*H112,2)</f>
        <v>0</v>
      </c>
      <c r="K112" s="153" t="s">
        <v>124</v>
      </c>
      <c r="L112" s="39"/>
      <c r="M112" s="158" t="s">
        <v>19</v>
      </c>
      <c r="N112" s="159" t="s">
        <v>38</v>
      </c>
      <c r="O112" s="64"/>
      <c r="P112" s="160">
        <f>O112*H112</f>
        <v>0</v>
      </c>
      <c r="Q112" s="160">
        <v>0</v>
      </c>
      <c r="R112" s="160">
        <f>Q112*H112</f>
        <v>0</v>
      </c>
      <c r="S112" s="160">
        <v>0</v>
      </c>
      <c r="T112" s="161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62" t="s">
        <v>125</v>
      </c>
      <c r="AT112" s="162" t="s">
        <v>120</v>
      </c>
      <c r="AU112" s="162" t="s">
        <v>67</v>
      </c>
      <c r="AY112" s="17" t="s">
        <v>126</v>
      </c>
      <c r="BE112" s="163">
        <f>IF(N112="základní",J112,0)</f>
        <v>0</v>
      </c>
      <c r="BF112" s="163">
        <f>IF(N112="snížená",J112,0)</f>
        <v>0</v>
      </c>
      <c r="BG112" s="163">
        <f>IF(N112="zákl. přenesená",J112,0)</f>
        <v>0</v>
      </c>
      <c r="BH112" s="163">
        <f>IF(N112="sníž. přenesená",J112,0)</f>
        <v>0</v>
      </c>
      <c r="BI112" s="163">
        <f>IF(N112="nulová",J112,0)</f>
        <v>0</v>
      </c>
      <c r="BJ112" s="17" t="s">
        <v>75</v>
      </c>
      <c r="BK112" s="163">
        <f>ROUND(I112*H112,2)</f>
        <v>0</v>
      </c>
      <c r="BL112" s="17" t="s">
        <v>125</v>
      </c>
      <c r="BM112" s="162" t="s">
        <v>546</v>
      </c>
    </row>
    <row r="113" spans="1:65" s="2" customFormat="1" ht="16.5" customHeight="1">
      <c r="A113" s="34"/>
      <c r="B113" s="35"/>
      <c r="C113" s="187" t="s">
        <v>378</v>
      </c>
      <c r="D113" s="187" t="s">
        <v>157</v>
      </c>
      <c r="E113" s="188" t="s">
        <v>206</v>
      </c>
      <c r="F113" s="189" t="s">
        <v>207</v>
      </c>
      <c r="G113" s="190" t="s">
        <v>138</v>
      </c>
      <c r="H113" s="191">
        <v>240</v>
      </c>
      <c r="I113" s="192"/>
      <c r="J113" s="193">
        <f>ROUND(I113*H113,2)</f>
        <v>0</v>
      </c>
      <c r="K113" s="189" t="s">
        <v>124</v>
      </c>
      <c r="L113" s="194"/>
      <c r="M113" s="195" t="s">
        <v>19</v>
      </c>
      <c r="N113" s="196" t="s">
        <v>38</v>
      </c>
      <c r="O113" s="64"/>
      <c r="P113" s="160">
        <f>O113*H113</f>
        <v>0</v>
      </c>
      <c r="Q113" s="160">
        <v>0</v>
      </c>
      <c r="R113" s="160">
        <f>Q113*H113</f>
        <v>0</v>
      </c>
      <c r="S113" s="160">
        <v>0</v>
      </c>
      <c r="T113" s="161">
        <f>S113*H113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62" t="s">
        <v>125</v>
      </c>
      <c r="AT113" s="162" t="s">
        <v>157</v>
      </c>
      <c r="AU113" s="162" t="s">
        <v>67</v>
      </c>
      <c r="AY113" s="17" t="s">
        <v>126</v>
      </c>
      <c r="BE113" s="163">
        <f>IF(N113="základní",J113,0)</f>
        <v>0</v>
      </c>
      <c r="BF113" s="163">
        <f>IF(N113="snížená",J113,0)</f>
        <v>0</v>
      </c>
      <c r="BG113" s="163">
        <f>IF(N113="zákl. přenesená",J113,0)</f>
        <v>0</v>
      </c>
      <c r="BH113" s="163">
        <f>IF(N113="sníž. přenesená",J113,0)</f>
        <v>0</v>
      </c>
      <c r="BI113" s="163">
        <f>IF(N113="nulová",J113,0)</f>
        <v>0</v>
      </c>
      <c r="BJ113" s="17" t="s">
        <v>75</v>
      </c>
      <c r="BK113" s="163">
        <f>ROUND(I113*H113,2)</f>
        <v>0</v>
      </c>
      <c r="BL113" s="17" t="s">
        <v>125</v>
      </c>
      <c r="BM113" s="162" t="s">
        <v>547</v>
      </c>
    </row>
    <row r="114" spans="1:65" s="2" customFormat="1" ht="19.5">
      <c r="A114" s="34"/>
      <c r="B114" s="35"/>
      <c r="C114" s="36"/>
      <c r="D114" s="166" t="s">
        <v>175</v>
      </c>
      <c r="E114" s="36"/>
      <c r="F114" s="197" t="s">
        <v>209</v>
      </c>
      <c r="G114" s="36"/>
      <c r="H114" s="36"/>
      <c r="I114" s="198"/>
      <c r="J114" s="36"/>
      <c r="K114" s="36"/>
      <c r="L114" s="39"/>
      <c r="M114" s="199"/>
      <c r="N114" s="200"/>
      <c r="O114" s="64"/>
      <c r="P114" s="64"/>
      <c r="Q114" s="64"/>
      <c r="R114" s="64"/>
      <c r="S114" s="64"/>
      <c r="T114" s="65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7" t="s">
        <v>175</v>
      </c>
      <c r="AU114" s="17" t="s">
        <v>67</v>
      </c>
    </row>
    <row r="115" spans="1:65" s="2" customFormat="1" ht="16.5" customHeight="1">
      <c r="A115" s="34"/>
      <c r="B115" s="35"/>
      <c r="C115" s="187" t="s">
        <v>221</v>
      </c>
      <c r="D115" s="187" t="s">
        <v>157</v>
      </c>
      <c r="E115" s="188" t="s">
        <v>190</v>
      </c>
      <c r="F115" s="189" t="s">
        <v>191</v>
      </c>
      <c r="G115" s="190" t="s">
        <v>138</v>
      </c>
      <c r="H115" s="191">
        <v>140.80000000000001</v>
      </c>
      <c r="I115" s="192"/>
      <c r="J115" s="193">
        <f t="shared" ref="J115:J122" si="10">ROUND(I115*H115,2)</f>
        <v>0</v>
      </c>
      <c r="K115" s="189" t="s">
        <v>124</v>
      </c>
      <c r="L115" s="194"/>
      <c r="M115" s="195" t="s">
        <v>19</v>
      </c>
      <c r="N115" s="196" t="s">
        <v>38</v>
      </c>
      <c r="O115" s="64"/>
      <c r="P115" s="160">
        <f t="shared" ref="P115:P122" si="11">O115*H115</f>
        <v>0</v>
      </c>
      <c r="Q115" s="160">
        <v>0</v>
      </c>
      <c r="R115" s="160">
        <f t="shared" ref="R115:R122" si="12">Q115*H115</f>
        <v>0</v>
      </c>
      <c r="S115" s="160">
        <v>0</v>
      </c>
      <c r="T115" s="161">
        <f t="shared" ref="T115:T122" si="13"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62" t="s">
        <v>165</v>
      </c>
      <c r="AT115" s="162" t="s">
        <v>157</v>
      </c>
      <c r="AU115" s="162" t="s">
        <v>67</v>
      </c>
      <c r="AY115" s="17" t="s">
        <v>126</v>
      </c>
      <c r="BE115" s="163">
        <f t="shared" ref="BE115:BE122" si="14">IF(N115="základní",J115,0)</f>
        <v>0</v>
      </c>
      <c r="BF115" s="163">
        <f t="shared" ref="BF115:BF122" si="15">IF(N115="snížená",J115,0)</f>
        <v>0</v>
      </c>
      <c r="BG115" s="163">
        <f t="shared" ref="BG115:BG122" si="16">IF(N115="zákl. přenesená",J115,0)</f>
        <v>0</v>
      </c>
      <c r="BH115" s="163">
        <f t="shared" ref="BH115:BH122" si="17">IF(N115="sníž. přenesená",J115,0)</f>
        <v>0</v>
      </c>
      <c r="BI115" s="163">
        <f t="shared" ref="BI115:BI122" si="18">IF(N115="nulová",J115,0)</f>
        <v>0</v>
      </c>
      <c r="BJ115" s="17" t="s">
        <v>75</v>
      </c>
      <c r="BK115" s="163">
        <f t="shared" ref="BK115:BK122" si="19">ROUND(I115*H115,2)</f>
        <v>0</v>
      </c>
      <c r="BL115" s="17" t="s">
        <v>165</v>
      </c>
      <c r="BM115" s="162" t="s">
        <v>548</v>
      </c>
    </row>
    <row r="116" spans="1:65" s="2" customFormat="1" ht="16.5" customHeight="1">
      <c r="A116" s="34"/>
      <c r="B116" s="35"/>
      <c r="C116" s="187" t="s">
        <v>233</v>
      </c>
      <c r="D116" s="187" t="s">
        <v>157</v>
      </c>
      <c r="E116" s="188" t="s">
        <v>198</v>
      </c>
      <c r="F116" s="189" t="s">
        <v>199</v>
      </c>
      <c r="G116" s="190" t="s">
        <v>138</v>
      </c>
      <c r="H116" s="191">
        <v>23.8</v>
      </c>
      <c r="I116" s="192"/>
      <c r="J116" s="193">
        <f t="shared" si="10"/>
        <v>0</v>
      </c>
      <c r="K116" s="189" t="s">
        <v>124</v>
      </c>
      <c r="L116" s="194"/>
      <c r="M116" s="195" t="s">
        <v>19</v>
      </c>
      <c r="N116" s="196" t="s">
        <v>38</v>
      </c>
      <c r="O116" s="64"/>
      <c r="P116" s="160">
        <f t="shared" si="11"/>
        <v>0</v>
      </c>
      <c r="Q116" s="160">
        <v>0</v>
      </c>
      <c r="R116" s="160">
        <f t="shared" si="12"/>
        <v>0</v>
      </c>
      <c r="S116" s="160">
        <v>0</v>
      </c>
      <c r="T116" s="161">
        <f t="shared" si="13"/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62" t="s">
        <v>165</v>
      </c>
      <c r="AT116" s="162" t="s">
        <v>157</v>
      </c>
      <c r="AU116" s="162" t="s">
        <v>67</v>
      </c>
      <c r="AY116" s="17" t="s">
        <v>126</v>
      </c>
      <c r="BE116" s="163">
        <f t="shared" si="14"/>
        <v>0</v>
      </c>
      <c r="BF116" s="163">
        <f t="shared" si="15"/>
        <v>0</v>
      </c>
      <c r="BG116" s="163">
        <f t="shared" si="16"/>
        <v>0</v>
      </c>
      <c r="BH116" s="163">
        <f t="shared" si="17"/>
        <v>0</v>
      </c>
      <c r="BI116" s="163">
        <f t="shared" si="18"/>
        <v>0</v>
      </c>
      <c r="BJ116" s="17" t="s">
        <v>75</v>
      </c>
      <c r="BK116" s="163">
        <f t="shared" si="19"/>
        <v>0</v>
      </c>
      <c r="BL116" s="17" t="s">
        <v>165</v>
      </c>
      <c r="BM116" s="162" t="s">
        <v>549</v>
      </c>
    </row>
    <row r="117" spans="1:65" s="2" customFormat="1" ht="24.2" customHeight="1">
      <c r="A117" s="34"/>
      <c r="B117" s="35"/>
      <c r="C117" s="151" t="s">
        <v>237</v>
      </c>
      <c r="D117" s="151" t="s">
        <v>120</v>
      </c>
      <c r="E117" s="152" t="s">
        <v>202</v>
      </c>
      <c r="F117" s="153" t="s">
        <v>203</v>
      </c>
      <c r="G117" s="154" t="s">
        <v>138</v>
      </c>
      <c r="H117" s="155">
        <v>240</v>
      </c>
      <c r="I117" s="156"/>
      <c r="J117" s="157">
        <f t="shared" si="10"/>
        <v>0</v>
      </c>
      <c r="K117" s="153" t="s">
        <v>124</v>
      </c>
      <c r="L117" s="39"/>
      <c r="M117" s="158" t="s">
        <v>19</v>
      </c>
      <c r="N117" s="159" t="s">
        <v>38</v>
      </c>
      <c r="O117" s="64"/>
      <c r="P117" s="160">
        <f t="shared" si="11"/>
        <v>0</v>
      </c>
      <c r="Q117" s="160">
        <v>0</v>
      </c>
      <c r="R117" s="160">
        <f t="shared" si="12"/>
        <v>0</v>
      </c>
      <c r="S117" s="160">
        <v>0</v>
      </c>
      <c r="T117" s="161">
        <f t="shared" si="13"/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62" t="s">
        <v>125</v>
      </c>
      <c r="AT117" s="162" t="s">
        <v>120</v>
      </c>
      <c r="AU117" s="162" t="s">
        <v>67</v>
      </c>
      <c r="AY117" s="17" t="s">
        <v>126</v>
      </c>
      <c r="BE117" s="163">
        <f t="shared" si="14"/>
        <v>0</v>
      </c>
      <c r="BF117" s="163">
        <f t="shared" si="15"/>
        <v>0</v>
      </c>
      <c r="BG117" s="163">
        <f t="shared" si="16"/>
        <v>0</v>
      </c>
      <c r="BH117" s="163">
        <f t="shared" si="17"/>
        <v>0</v>
      </c>
      <c r="BI117" s="163">
        <f t="shared" si="18"/>
        <v>0</v>
      </c>
      <c r="BJ117" s="17" t="s">
        <v>75</v>
      </c>
      <c r="BK117" s="163">
        <f t="shared" si="19"/>
        <v>0</v>
      </c>
      <c r="BL117" s="17" t="s">
        <v>125</v>
      </c>
      <c r="BM117" s="162" t="s">
        <v>550</v>
      </c>
    </row>
    <row r="118" spans="1:65" s="2" customFormat="1" ht="21.75" customHeight="1">
      <c r="A118" s="34"/>
      <c r="B118" s="35"/>
      <c r="C118" s="151" t="s">
        <v>293</v>
      </c>
      <c r="D118" s="151" t="s">
        <v>120</v>
      </c>
      <c r="E118" s="152" t="s">
        <v>211</v>
      </c>
      <c r="F118" s="153" t="s">
        <v>212</v>
      </c>
      <c r="G118" s="154" t="s">
        <v>138</v>
      </c>
      <c r="H118" s="155">
        <v>252</v>
      </c>
      <c r="I118" s="156"/>
      <c r="J118" s="157">
        <f t="shared" si="10"/>
        <v>0</v>
      </c>
      <c r="K118" s="153" t="s">
        <v>124</v>
      </c>
      <c r="L118" s="39"/>
      <c r="M118" s="158" t="s">
        <v>19</v>
      </c>
      <c r="N118" s="159" t="s">
        <v>38</v>
      </c>
      <c r="O118" s="64"/>
      <c r="P118" s="160">
        <f t="shared" si="11"/>
        <v>0</v>
      </c>
      <c r="Q118" s="160">
        <v>0</v>
      </c>
      <c r="R118" s="160">
        <f t="shared" si="12"/>
        <v>0</v>
      </c>
      <c r="S118" s="160">
        <v>0</v>
      </c>
      <c r="T118" s="161">
        <f t="shared" si="13"/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62" t="s">
        <v>125</v>
      </c>
      <c r="AT118" s="162" t="s">
        <v>120</v>
      </c>
      <c r="AU118" s="162" t="s">
        <v>67</v>
      </c>
      <c r="AY118" s="17" t="s">
        <v>126</v>
      </c>
      <c r="BE118" s="163">
        <f t="shared" si="14"/>
        <v>0</v>
      </c>
      <c r="BF118" s="163">
        <f t="shared" si="15"/>
        <v>0</v>
      </c>
      <c r="BG118" s="163">
        <f t="shared" si="16"/>
        <v>0</v>
      </c>
      <c r="BH118" s="163">
        <f t="shared" si="17"/>
        <v>0</v>
      </c>
      <c r="BI118" s="163">
        <f t="shared" si="18"/>
        <v>0</v>
      </c>
      <c r="BJ118" s="17" t="s">
        <v>75</v>
      </c>
      <c r="BK118" s="163">
        <f t="shared" si="19"/>
        <v>0</v>
      </c>
      <c r="BL118" s="17" t="s">
        <v>125</v>
      </c>
      <c r="BM118" s="162" t="s">
        <v>551</v>
      </c>
    </row>
    <row r="119" spans="1:65" s="2" customFormat="1" ht="16.5" customHeight="1">
      <c r="A119" s="34"/>
      <c r="B119" s="35"/>
      <c r="C119" s="187" t="s">
        <v>323</v>
      </c>
      <c r="D119" s="187" t="s">
        <v>157</v>
      </c>
      <c r="E119" s="188" t="s">
        <v>215</v>
      </c>
      <c r="F119" s="189" t="s">
        <v>216</v>
      </c>
      <c r="G119" s="190" t="s">
        <v>138</v>
      </c>
      <c r="H119" s="191">
        <v>252</v>
      </c>
      <c r="I119" s="192"/>
      <c r="J119" s="193">
        <f t="shared" si="10"/>
        <v>0</v>
      </c>
      <c r="K119" s="189" t="s">
        <v>124</v>
      </c>
      <c r="L119" s="194"/>
      <c r="M119" s="195" t="s">
        <v>19</v>
      </c>
      <c r="N119" s="196" t="s">
        <v>38</v>
      </c>
      <c r="O119" s="64"/>
      <c r="P119" s="160">
        <f t="shared" si="11"/>
        <v>0</v>
      </c>
      <c r="Q119" s="160">
        <v>0</v>
      </c>
      <c r="R119" s="160">
        <f t="shared" si="12"/>
        <v>0</v>
      </c>
      <c r="S119" s="160">
        <v>0</v>
      </c>
      <c r="T119" s="161">
        <f t="shared" si="13"/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62" t="s">
        <v>165</v>
      </c>
      <c r="AT119" s="162" t="s">
        <v>157</v>
      </c>
      <c r="AU119" s="162" t="s">
        <v>67</v>
      </c>
      <c r="AY119" s="17" t="s">
        <v>126</v>
      </c>
      <c r="BE119" s="163">
        <f t="shared" si="14"/>
        <v>0</v>
      </c>
      <c r="BF119" s="163">
        <f t="shared" si="15"/>
        <v>0</v>
      </c>
      <c r="BG119" s="163">
        <f t="shared" si="16"/>
        <v>0</v>
      </c>
      <c r="BH119" s="163">
        <f t="shared" si="17"/>
        <v>0</v>
      </c>
      <c r="BI119" s="163">
        <f t="shared" si="18"/>
        <v>0</v>
      </c>
      <c r="BJ119" s="17" t="s">
        <v>75</v>
      </c>
      <c r="BK119" s="163">
        <f t="shared" si="19"/>
        <v>0</v>
      </c>
      <c r="BL119" s="17" t="s">
        <v>165</v>
      </c>
      <c r="BM119" s="162" t="s">
        <v>552</v>
      </c>
    </row>
    <row r="120" spans="1:65" s="2" customFormat="1" ht="44.25" customHeight="1">
      <c r="A120" s="34"/>
      <c r="B120" s="35"/>
      <c r="C120" s="151" t="s">
        <v>325</v>
      </c>
      <c r="D120" s="151" t="s">
        <v>120</v>
      </c>
      <c r="E120" s="152" t="s">
        <v>218</v>
      </c>
      <c r="F120" s="153" t="s">
        <v>219</v>
      </c>
      <c r="G120" s="154" t="s">
        <v>123</v>
      </c>
      <c r="H120" s="155">
        <v>46</v>
      </c>
      <c r="I120" s="156"/>
      <c r="J120" s="157">
        <f t="shared" si="10"/>
        <v>0</v>
      </c>
      <c r="K120" s="153" t="s">
        <v>124</v>
      </c>
      <c r="L120" s="39"/>
      <c r="M120" s="158" t="s">
        <v>19</v>
      </c>
      <c r="N120" s="159" t="s">
        <v>38</v>
      </c>
      <c r="O120" s="64"/>
      <c r="P120" s="160">
        <f t="shared" si="11"/>
        <v>0</v>
      </c>
      <c r="Q120" s="160">
        <v>0</v>
      </c>
      <c r="R120" s="160">
        <f t="shared" si="12"/>
        <v>0</v>
      </c>
      <c r="S120" s="160">
        <v>0</v>
      </c>
      <c r="T120" s="161">
        <f t="shared" si="13"/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62" t="s">
        <v>125</v>
      </c>
      <c r="AT120" s="162" t="s">
        <v>120</v>
      </c>
      <c r="AU120" s="162" t="s">
        <v>67</v>
      </c>
      <c r="AY120" s="17" t="s">
        <v>126</v>
      </c>
      <c r="BE120" s="163">
        <f t="shared" si="14"/>
        <v>0</v>
      </c>
      <c r="BF120" s="163">
        <f t="shared" si="15"/>
        <v>0</v>
      </c>
      <c r="BG120" s="163">
        <f t="shared" si="16"/>
        <v>0</v>
      </c>
      <c r="BH120" s="163">
        <f t="shared" si="17"/>
        <v>0</v>
      </c>
      <c r="BI120" s="163">
        <f t="shared" si="18"/>
        <v>0</v>
      </c>
      <c r="BJ120" s="17" t="s">
        <v>75</v>
      </c>
      <c r="BK120" s="163">
        <f t="shared" si="19"/>
        <v>0</v>
      </c>
      <c r="BL120" s="17" t="s">
        <v>125</v>
      </c>
      <c r="BM120" s="162" t="s">
        <v>553</v>
      </c>
    </row>
    <row r="121" spans="1:65" s="2" customFormat="1" ht="21.75" customHeight="1">
      <c r="A121" s="34"/>
      <c r="B121" s="35"/>
      <c r="C121" s="151" t="s">
        <v>327</v>
      </c>
      <c r="D121" s="151" t="s">
        <v>120</v>
      </c>
      <c r="E121" s="152" t="s">
        <v>222</v>
      </c>
      <c r="F121" s="153" t="s">
        <v>223</v>
      </c>
      <c r="G121" s="154" t="s">
        <v>138</v>
      </c>
      <c r="H121" s="155">
        <v>419.2</v>
      </c>
      <c r="I121" s="156"/>
      <c r="J121" s="157">
        <f t="shared" si="10"/>
        <v>0</v>
      </c>
      <c r="K121" s="153" t="s">
        <v>124</v>
      </c>
      <c r="L121" s="39"/>
      <c r="M121" s="158" t="s">
        <v>19</v>
      </c>
      <c r="N121" s="159" t="s">
        <v>38</v>
      </c>
      <c r="O121" s="64"/>
      <c r="P121" s="160">
        <f t="shared" si="11"/>
        <v>0</v>
      </c>
      <c r="Q121" s="160">
        <v>0</v>
      </c>
      <c r="R121" s="160">
        <f t="shared" si="12"/>
        <v>0</v>
      </c>
      <c r="S121" s="160">
        <v>0</v>
      </c>
      <c r="T121" s="161">
        <f t="shared" si="13"/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62" t="s">
        <v>125</v>
      </c>
      <c r="AT121" s="162" t="s">
        <v>120</v>
      </c>
      <c r="AU121" s="162" t="s">
        <v>67</v>
      </c>
      <c r="AY121" s="17" t="s">
        <v>126</v>
      </c>
      <c r="BE121" s="163">
        <f t="shared" si="14"/>
        <v>0</v>
      </c>
      <c r="BF121" s="163">
        <f t="shared" si="15"/>
        <v>0</v>
      </c>
      <c r="BG121" s="163">
        <f t="shared" si="16"/>
        <v>0</v>
      </c>
      <c r="BH121" s="163">
        <f t="shared" si="17"/>
        <v>0</v>
      </c>
      <c r="BI121" s="163">
        <f t="shared" si="18"/>
        <v>0</v>
      </c>
      <c r="BJ121" s="17" t="s">
        <v>75</v>
      </c>
      <c r="BK121" s="163">
        <f t="shared" si="19"/>
        <v>0</v>
      </c>
      <c r="BL121" s="17" t="s">
        <v>125</v>
      </c>
      <c r="BM121" s="162" t="s">
        <v>554</v>
      </c>
    </row>
    <row r="122" spans="1:65" s="2" customFormat="1" ht="21.75" customHeight="1">
      <c r="A122" s="34"/>
      <c r="B122" s="35"/>
      <c r="C122" s="187" t="s">
        <v>390</v>
      </c>
      <c r="D122" s="187" t="s">
        <v>157</v>
      </c>
      <c r="E122" s="188" t="s">
        <v>226</v>
      </c>
      <c r="F122" s="189" t="s">
        <v>227</v>
      </c>
      <c r="G122" s="190" t="s">
        <v>138</v>
      </c>
      <c r="H122" s="191">
        <v>275.2</v>
      </c>
      <c r="I122" s="192"/>
      <c r="J122" s="193">
        <f t="shared" si="10"/>
        <v>0</v>
      </c>
      <c r="K122" s="189" t="s">
        <v>124</v>
      </c>
      <c r="L122" s="194"/>
      <c r="M122" s="195" t="s">
        <v>19</v>
      </c>
      <c r="N122" s="196" t="s">
        <v>38</v>
      </c>
      <c r="O122" s="64"/>
      <c r="P122" s="160">
        <f t="shared" si="11"/>
        <v>0</v>
      </c>
      <c r="Q122" s="160">
        <v>0</v>
      </c>
      <c r="R122" s="160">
        <f t="shared" si="12"/>
        <v>0</v>
      </c>
      <c r="S122" s="160">
        <v>0</v>
      </c>
      <c r="T122" s="161">
        <f t="shared" si="13"/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62" t="s">
        <v>165</v>
      </c>
      <c r="AT122" s="162" t="s">
        <v>157</v>
      </c>
      <c r="AU122" s="162" t="s">
        <v>67</v>
      </c>
      <c r="AY122" s="17" t="s">
        <v>126</v>
      </c>
      <c r="BE122" s="163">
        <f t="shared" si="14"/>
        <v>0</v>
      </c>
      <c r="BF122" s="163">
        <f t="shared" si="15"/>
        <v>0</v>
      </c>
      <c r="BG122" s="163">
        <f t="shared" si="16"/>
        <v>0</v>
      </c>
      <c r="BH122" s="163">
        <f t="shared" si="17"/>
        <v>0</v>
      </c>
      <c r="BI122" s="163">
        <f t="shared" si="18"/>
        <v>0</v>
      </c>
      <c r="BJ122" s="17" t="s">
        <v>75</v>
      </c>
      <c r="BK122" s="163">
        <f t="shared" si="19"/>
        <v>0</v>
      </c>
      <c r="BL122" s="17" t="s">
        <v>165</v>
      </c>
      <c r="BM122" s="162" t="s">
        <v>555</v>
      </c>
    </row>
    <row r="123" spans="1:65" s="11" customFormat="1">
      <c r="B123" s="164"/>
      <c r="C123" s="165"/>
      <c r="D123" s="166" t="s">
        <v>132</v>
      </c>
      <c r="E123" s="167" t="s">
        <v>19</v>
      </c>
      <c r="F123" s="168" t="s">
        <v>556</v>
      </c>
      <c r="G123" s="165"/>
      <c r="H123" s="169">
        <v>145.19999999999999</v>
      </c>
      <c r="I123" s="170"/>
      <c r="J123" s="165"/>
      <c r="K123" s="165"/>
      <c r="L123" s="171"/>
      <c r="M123" s="172"/>
      <c r="N123" s="173"/>
      <c r="O123" s="173"/>
      <c r="P123" s="173"/>
      <c r="Q123" s="173"/>
      <c r="R123" s="173"/>
      <c r="S123" s="173"/>
      <c r="T123" s="174"/>
      <c r="AT123" s="175" t="s">
        <v>132</v>
      </c>
      <c r="AU123" s="175" t="s">
        <v>67</v>
      </c>
      <c r="AV123" s="11" t="s">
        <v>77</v>
      </c>
      <c r="AW123" s="11" t="s">
        <v>134</v>
      </c>
      <c r="AX123" s="11" t="s">
        <v>67</v>
      </c>
      <c r="AY123" s="175" t="s">
        <v>126</v>
      </c>
    </row>
    <row r="124" spans="1:65" s="13" customFormat="1">
      <c r="B124" s="201"/>
      <c r="C124" s="202"/>
      <c r="D124" s="166" t="s">
        <v>132</v>
      </c>
      <c r="E124" s="203" t="s">
        <v>19</v>
      </c>
      <c r="F124" s="204" t="s">
        <v>230</v>
      </c>
      <c r="G124" s="202"/>
      <c r="H124" s="203" t="s">
        <v>19</v>
      </c>
      <c r="I124" s="205"/>
      <c r="J124" s="202"/>
      <c r="K124" s="202"/>
      <c r="L124" s="206"/>
      <c r="M124" s="207"/>
      <c r="N124" s="208"/>
      <c r="O124" s="208"/>
      <c r="P124" s="208"/>
      <c r="Q124" s="208"/>
      <c r="R124" s="208"/>
      <c r="S124" s="208"/>
      <c r="T124" s="209"/>
      <c r="AT124" s="210" t="s">
        <v>132</v>
      </c>
      <c r="AU124" s="210" t="s">
        <v>67</v>
      </c>
      <c r="AV124" s="13" t="s">
        <v>75</v>
      </c>
      <c r="AW124" s="13" t="s">
        <v>134</v>
      </c>
      <c r="AX124" s="13" t="s">
        <v>67</v>
      </c>
      <c r="AY124" s="210" t="s">
        <v>126</v>
      </c>
    </row>
    <row r="125" spans="1:65" s="11" customFormat="1">
      <c r="B125" s="164"/>
      <c r="C125" s="165"/>
      <c r="D125" s="166" t="s">
        <v>132</v>
      </c>
      <c r="E125" s="167" t="s">
        <v>19</v>
      </c>
      <c r="F125" s="168" t="s">
        <v>557</v>
      </c>
      <c r="G125" s="165"/>
      <c r="H125" s="169">
        <v>130</v>
      </c>
      <c r="I125" s="170"/>
      <c r="J125" s="165"/>
      <c r="K125" s="165"/>
      <c r="L125" s="171"/>
      <c r="M125" s="172"/>
      <c r="N125" s="173"/>
      <c r="O125" s="173"/>
      <c r="P125" s="173"/>
      <c r="Q125" s="173"/>
      <c r="R125" s="173"/>
      <c r="S125" s="173"/>
      <c r="T125" s="174"/>
      <c r="AT125" s="175" t="s">
        <v>132</v>
      </c>
      <c r="AU125" s="175" t="s">
        <v>67</v>
      </c>
      <c r="AV125" s="11" t="s">
        <v>77</v>
      </c>
      <c r="AW125" s="11" t="s">
        <v>134</v>
      </c>
      <c r="AX125" s="11" t="s">
        <v>67</v>
      </c>
      <c r="AY125" s="175" t="s">
        <v>126</v>
      </c>
    </row>
    <row r="126" spans="1:65" s="13" customFormat="1">
      <c r="B126" s="201"/>
      <c r="C126" s="202"/>
      <c r="D126" s="166" t="s">
        <v>132</v>
      </c>
      <c r="E126" s="203" t="s">
        <v>19</v>
      </c>
      <c r="F126" s="204" t="s">
        <v>232</v>
      </c>
      <c r="G126" s="202"/>
      <c r="H126" s="203" t="s">
        <v>19</v>
      </c>
      <c r="I126" s="205"/>
      <c r="J126" s="202"/>
      <c r="K126" s="202"/>
      <c r="L126" s="206"/>
      <c r="M126" s="207"/>
      <c r="N126" s="208"/>
      <c r="O126" s="208"/>
      <c r="P126" s="208"/>
      <c r="Q126" s="208"/>
      <c r="R126" s="208"/>
      <c r="S126" s="208"/>
      <c r="T126" s="209"/>
      <c r="AT126" s="210" t="s">
        <v>132</v>
      </c>
      <c r="AU126" s="210" t="s">
        <v>67</v>
      </c>
      <c r="AV126" s="13" t="s">
        <v>75</v>
      </c>
      <c r="AW126" s="13" t="s">
        <v>134</v>
      </c>
      <c r="AX126" s="13" t="s">
        <v>67</v>
      </c>
      <c r="AY126" s="210" t="s">
        <v>126</v>
      </c>
    </row>
    <row r="127" spans="1:65" s="12" customFormat="1">
      <c r="B127" s="176"/>
      <c r="C127" s="177"/>
      <c r="D127" s="166" t="s">
        <v>132</v>
      </c>
      <c r="E127" s="178" t="s">
        <v>19</v>
      </c>
      <c r="F127" s="179" t="s">
        <v>146</v>
      </c>
      <c r="G127" s="177"/>
      <c r="H127" s="180">
        <v>275.2</v>
      </c>
      <c r="I127" s="181"/>
      <c r="J127" s="177"/>
      <c r="K127" s="177"/>
      <c r="L127" s="182"/>
      <c r="M127" s="183"/>
      <c r="N127" s="184"/>
      <c r="O127" s="184"/>
      <c r="P127" s="184"/>
      <c r="Q127" s="184"/>
      <c r="R127" s="184"/>
      <c r="S127" s="184"/>
      <c r="T127" s="185"/>
      <c r="AT127" s="186" t="s">
        <v>132</v>
      </c>
      <c r="AU127" s="186" t="s">
        <v>67</v>
      </c>
      <c r="AV127" s="12" t="s">
        <v>141</v>
      </c>
      <c r="AW127" s="12" t="s">
        <v>134</v>
      </c>
      <c r="AX127" s="12" t="s">
        <v>75</v>
      </c>
      <c r="AY127" s="186" t="s">
        <v>126</v>
      </c>
    </row>
    <row r="128" spans="1:65" s="2" customFormat="1" ht="24.2" customHeight="1">
      <c r="A128" s="34"/>
      <c r="B128" s="35"/>
      <c r="C128" s="187" t="s">
        <v>316</v>
      </c>
      <c r="D128" s="187" t="s">
        <v>157</v>
      </c>
      <c r="E128" s="188" t="s">
        <v>393</v>
      </c>
      <c r="F128" s="189" t="s">
        <v>394</v>
      </c>
      <c r="G128" s="190" t="s">
        <v>138</v>
      </c>
      <c r="H128" s="191">
        <v>144</v>
      </c>
      <c r="I128" s="192"/>
      <c r="J128" s="193">
        <f>ROUND(I128*H128,2)</f>
        <v>0</v>
      </c>
      <c r="K128" s="189" t="s">
        <v>124</v>
      </c>
      <c r="L128" s="194"/>
      <c r="M128" s="195" t="s">
        <v>19</v>
      </c>
      <c r="N128" s="196" t="s">
        <v>38</v>
      </c>
      <c r="O128" s="64"/>
      <c r="P128" s="160">
        <f>O128*H128</f>
        <v>0</v>
      </c>
      <c r="Q128" s="160">
        <v>0</v>
      </c>
      <c r="R128" s="160">
        <f>Q128*H128</f>
        <v>0</v>
      </c>
      <c r="S128" s="160">
        <v>0</v>
      </c>
      <c r="T128" s="161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62" t="s">
        <v>162</v>
      </c>
      <c r="AT128" s="162" t="s">
        <v>157</v>
      </c>
      <c r="AU128" s="162" t="s">
        <v>67</v>
      </c>
      <c r="AY128" s="17" t="s">
        <v>126</v>
      </c>
      <c r="BE128" s="163">
        <f>IF(N128="základní",J128,0)</f>
        <v>0</v>
      </c>
      <c r="BF128" s="163">
        <f>IF(N128="snížená",J128,0)</f>
        <v>0</v>
      </c>
      <c r="BG128" s="163">
        <f>IF(N128="zákl. přenesená",J128,0)</f>
        <v>0</v>
      </c>
      <c r="BH128" s="163">
        <f>IF(N128="sníž. přenesená",J128,0)</f>
        <v>0</v>
      </c>
      <c r="BI128" s="163">
        <f>IF(N128="nulová",J128,0)</f>
        <v>0</v>
      </c>
      <c r="BJ128" s="17" t="s">
        <v>75</v>
      </c>
      <c r="BK128" s="163">
        <f>ROUND(I128*H128,2)</f>
        <v>0</v>
      </c>
      <c r="BL128" s="17" t="s">
        <v>141</v>
      </c>
      <c r="BM128" s="162" t="s">
        <v>558</v>
      </c>
    </row>
    <row r="129" spans="1:65" s="11" customFormat="1">
      <c r="B129" s="164"/>
      <c r="C129" s="165"/>
      <c r="D129" s="166" t="s">
        <v>132</v>
      </c>
      <c r="E129" s="167" t="s">
        <v>19</v>
      </c>
      <c r="F129" s="168" t="s">
        <v>559</v>
      </c>
      <c r="G129" s="165"/>
      <c r="H129" s="169">
        <v>144</v>
      </c>
      <c r="I129" s="170"/>
      <c r="J129" s="165"/>
      <c r="K129" s="165"/>
      <c r="L129" s="171"/>
      <c r="M129" s="172"/>
      <c r="N129" s="173"/>
      <c r="O129" s="173"/>
      <c r="P129" s="173"/>
      <c r="Q129" s="173"/>
      <c r="R129" s="173"/>
      <c r="S129" s="173"/>
      <c r="T129" s="174"/>
      <c r="AT129" s="175" t="s">
        <v>132</v>
      </c>
      <c r="AU129" s="175" t="s">
        <v>67</v>
      </c>
      <c r="AV129" s="11" t="s">
        <v>77</v>
      </c>
      <c r="AW129" s="11" t="s">
        <v>134</v>
      </c>
      <c r="AX129" s="11" t="s">
        <v>67</v>
      </c>
      <c r="AY129" s="175" t="s">
        <v>126</v>
      </c>
    </row>
    <row r="130" spans="1:65" s="13" customFormat="1">
      <c r="B130" s="201"/>
      <c r="C130" s="202"/>
      <c r="D130" s="166" t="s">
        <v>132</v>
      </c>
      <c r="E130" s="203" t="s">
        <v>19</v>
      </c>
      <c r="F130" s="204" t="s">
        <v>508</v>
      </c>
      <c r="G130" s="202"/>
      <c r="H130" s="203" t="s">
        <v>19</v>
      </c>
      <c r="I130" s="205"/>
      <c r="J130" s="202"/>
      <c r="K130" s="202"/>
      <c r="L130" s="206"/>
      <c r="M130" s="207"/>
      <c r="N130" s="208"/>
      <c r="O130" s="208"/>
      <c r="P130" s="208"/>
      <c r="Q130" s="208"/>
      <c r="R130" s="208"/>
      <c r="S130" s="208"/>
      <c r="T130" s="209"/>
      <c r="AT130" s="210" t="s">
        <v>132</v>
      </c>
      <c r="AU130" s="210" t="s">
        <v>67</v>
      </c>
      <c r="AV130" s="13" t="s">
        <v>75</v>
      </c>
      <c r="AW130" s="13" t="s">
        <v>134</v>
      </c>
      <c r="AX130" s="13" t="s">
        <v>67</v>
      </c>
      <c r="AY130" s="210" t="s">
        <v>126</v>
      </c>
    </row>
    <row r="131" spans="1:65" s="12" customFormat="1">
      <c r="B131" s="176"/>
      <c r="C131" s="177"/>
      <c r="D131" s="166" t="s">
        <v>132</v>
      </c>
      <c r="E131" s="178" t="s">
        <v>19</v>
      </c>
      <c r="F131" s="179" t="s">
        <v>146</v>
      </c>
      <c r="G131" s="177"/>
      <c r="H131" s="180">
        <v>144</v>
      </c>
      <c r="I131" s="181"/>
      <c r="J131" s="177"/>
      <c r="K131" s="177"/>
      <c r="L131" s="182"/>
      <c r="M131" s="183"/>
      <c r="N131" s="184"/>
      <c r="O131" s="184"/>
      <c r="P131" s="184"/>
      <c r="Q131" s="184"/>
      <c r="R131" s="184"/>
      <c r="S131" s="184"/>
      <c r="T131" s="185"/>
      <c r="AT131" s="186" t="s">
        <v>132</v>
      </c>
      <c r="AU131" s="186" t="s">
        <v>67</v>
      </c>
      <c r="AV131" s="12" t="s">
        <v>141</v>
      </c>
      <c r="AW131" s="12" t="s">
        <v>134</v>
      </c>
      <c r="AX131" s="12" t="s">
        <v>75</v>
      </c>
      <c r="AY131" s="186" t="s">
        <v>126</v>
      </c>
    </row>
    <row r="132" spans="1:65" s="2" customFormat="1" ht="44.25" customHeight="1">
      <c r="A132" s="34"/>
      <c r="B132" s="35"/>
      <c r="C132" s="151" t="s">
        <v>205</v>
      </c>
      <c r="D132" s="151" t="s">
        <v>120</v>
      </c>
      <c r="E132" s="152" t="s">
        <v>234</v>
      </c>
      <c r="F132" s="153" t="s">
        <v>235</v>
      </c>
      <c r="G132" s="154" t="s">
        <v>123</v>
      </c>
      <c r="H132" s="155">
        <v>136</v>
      </c>
      <c r="I132" s="156"/>
      <c r="J132" s="157">
        <f>ROUND(I132*H132,2)</f>
        <v>0</v>
      </c>
      <c r="K132" s="153" t="s">
        <v>124</v>
      </c>
      <c r="L132" s="39"/>
      <c r="M132" s="158" t="s">
        <v>19</v>
      </c>
      <c r="N132" s="159" t="s">
        <v>38</v>
      </c>
      <c r="O132" s="64"/>
      <c r="P132" s="160">
        <f>O132*H132</f>
        <v>0</v>
      </c>
      <c r="Q132" s="160">
        <v>0</v>
      </c>
      <c r="R132" s="160">
        <f>Q132*H132</f>
        <v>0</v>
      </c>
      <c r="S132" s="160">
        <v>0</v>
      </c>
      <c r="T132" s="161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62" t="s">
        <v>154</v>
      </c>
      <c r="AT132" s="162" t="s">
        <v>120</v>
      </c>
      <c r="AU132" s="162" t="s">
        <v>67</v>
      </c>
      <c r="AY132" s="17" t="s">
        <v>126</v>
      </c>
      <c r="BE132" s="163">
        <f>IF(N132="základní",J132,0)</f>
        <v>0</v>
      </c>
      <c r="BF132" s="163">
        <f>IF(N132="snížená",J132,0)</f>
        <v>0</v>
      </c>
      <c r="BG132" s="163">
        <f>IF(N132="zákl. přenesená",J132,0)</f>
        <v>0</v>
      </c>
      <c r="BH132" s="163">
        <f>IF(N132="sníž. přenesená",J132,0)</f>
        <v>0</v>
      </c>
      <c r="BI132" s="163">
        <f>IF(N132="nulová",J132,0)</f>
        <v>0</v>
      </c>
      <c r="BJ132" s="17" t="s">
        <v>75</v>
      </c>
      <c r="BK132" s="163">
        <f>ROUND(I132*H132,2)</f>
        <v>0</v>
      </c>
      <c r="BL132" s="17" t="s">
        <v>154</v>
      </c>
      <c r="BM132" s="162" t="s">
        <v>560</v>
      </c>
    </row>
    <row r="133" spans="1:65" s="11" customFormat="1">
      <c r="B133" s="164"/>
      <c r="C133" s="165"/>
      <c r="D133" s="166" t="s">
        <v>132</v>
      </c>
      <c r="E133" s="167" t="s">
        <v>19</v>
      </c>
      <c r="F133" s="168" t="s">
        <v>561</v>
      </c>
      <c r="G133" s="165"/>
      <c r="H133" s="169">
        <v>88</v>
      </c>
      <c r="I133" s="170"/>
      <c r="J133" s="165"/>
      <c r="K133" s="165"/>
      <c r="L133" s="171"/>
      <c r="M133" s="172"/>
      <c r="N133" s="173"/>
      <c r="O133" s="173"/>
      <c r="P133" s="173"/>
      <c r="Q133" s="173"/>
      <c r="R133" s="173"/>
      <c r="S133" s="173"/>
      <c r="T133" s="174"/>
      <c r="AT133" s="175" t="s">
        <v>132</v>
      </c>
      <c r="AU133" s="175" t="s">
        <v>67</v>
      </c>
      <c r="AV133" s="11" t="s">
        <v>77</v>
      </c>
      <c r="AW133" s="11" t="s">
        <v>134</v>
      </c>
      <c r="AX133" s="11" t="s">
        <v>67</v>
      </c>
      <c r="AY133" s="175" t="s">
        <v>126</v>
      </c>
    </row>
    <row r="134" spans="1:65" s="13" customFormat="1">
      <c r="B134" s="201"/>
      <c r="C134" s="202"/>
      <c r="D134" s="166" t="s">
        <v>132</v>
      </c>
      <c r="E134" s="203" t="s">
        <v>19</v>
      </c>
      <c r="F134" s="204" t="s">
        <v>402</v>
      </c>
      <c r="G134" s="202"/>
      <c r="H134" s="203" t="s">
        <v>19</v>
      </c>
      <c r="I134" s="205"/>
      <c r="J134" s="202"/>
      <c r="K134" s="202"/>
      <c r="L134" s="206"/>
      <c r="M134" s="207"/>
      <c r="N134" s="208"/>
      <c r="O134" s="208"/>
      <c r="P134" s="208"/>
      <c r="Q134" s="208"/>
      <c r="R134" s="208"/>
      <c r="S134" s="208"/>
      <c r="T134" s="209"/>
      <c r="AT134" s="210" t="s">
        <v>132</v>
      </c>
      <c r="AU134" s="210" t="s">
        <v>67</v>
      </c>
      <c r="AV134" s="13" t="s">
        <v>75</v>
      </c>
      <c r="AW134" s="13" t="s">
        <v>134</v>
      </c>
      <c r="AX134" s="13" t="s">
        <v>67</v>
      </c>
      <c r="AY134" s="210" t="s">
        <v>126</v>
      </c>
    </row>
    <row r="135" spans="1:65" s="11" customFormat="1">
      <c r="B135" s="164"/>
      <c r="C135" s="165"/>
      <c r="D135" s="166" t="s">
        <v>132</v>
      </c>
      <c r="E135" s="167" t="s">
        <v>19</v>
      </c>
      <c r="F135" s="168" t="s">
        <v>422</v>
      </c>
      <c r="G135" s="165"/>
      <c r="H135" s="169">
        <v>48</v>
      </c>
      <c r="I135" s="170"/>
      <c r="J135" s="165"/>
      <c r="K135" s="165"/>
      <c r="L135" s="171"/>
      <c r="M135" s="172"/>
      <c r="N135" s="173"/>
      <c r="O135" s="173"/>
      <c r="P135" s="173"/>
      <c r="Q135" s="173"/>
      <c r="R135" s="173"/>
      <c r="S135" s="173"/>
      <c r="T135" s="174"/>
      <c r="AT135" s="175" t="s">
        <v>132</v>
      </c>
      <c r="AU135" s="175" t="s">
        <v>67</v>
      </c>
      <c r="AV135" s="11" t="s">
        <v>77</v>
      </c>
      <c r="AW135" s="11" t="s">
        <v>134</v>
      </c>
      <c r="AX135" s="11" t="s">
        <v>67</v>
      </c>
      <c r="AY135" s="175" t="s">
        <v>126</v>
      </c>
    </row>
    <row r="136" spans="1:65" s="13" customFormat="1">
      <c r="B136" s="201"/>
      <c r="C136" s="202"/>
      <c r="D136" s="166" t="s">
        <v>132</v>
      </c>
      <c r="E136" s="203" t="s">
        <v>19</v>
      </c>
      <c r="F136" s="204" t="s">
        <v>403</v>
      </c>
      <c r="G136" s="202"/>
      <c r="H136" s="203" t="s">
        <v>19</v>
      </c>
      <c r="I136" s="205"/>
      <c r="J136" s="202"/>
      <c r="K136" s="202"/>
      <c r="L136" s="206"/>
      <c r="M136" s="207"/>
      <c r="N136" s="208"/>
      <c r="O136" s="208"/>
      <c r="P136" s="208"/>
      <c r="Q136" s="208"/>
      <c r="R136" s="208"/>
      <c r="S136" s="208"/>
      <c r="T136" s="209"/>
      <c r="AT136" s="210" t="s">
        <v>132</v>
      </c>
      <c r="AU136" s="210" t="s">
        <v>67</v>
      </c>
      <c r="AV136" s="13" t="s">
        <v>75</v>
      </c>
      <c r="AW136" s="13" t="s">
        <v>134</v>
      </c>
      <c r="AX136" s="13" t="s">
        <v>67</v>
      </c>
      <c r="AY136" s="210" t="s">
        <v>126</v>
      </c>
    </row>
    <row r="137" spans="1:65" s="12" customFormat="1">
      <c r="B137" s="176"/>
      <c r="C137" s="177"/>
      <c r="D137" s="166" t="s">
        <v>132</v>
      </c>
      <c r="E137" s="178" t="s">
        <v>19</v>
      </c>
      <c r="F137" s="179" t="s">
        <v>146</v>
      </c>
      <c r="G137" s="177"/>
      <c r="H137" s="180">
        <v>136</v>
      </c>
      <c r="I137" s="181"/>
      <c r="J137" s="177"/>
      <c r="K137" s="177"/>
      <c r="L137" s="182"/>
      <c r="M137" s="183"/>
      <c r="N137" s="184"/>
      <c r="O137" s="184"/>
      <c r="P137" s="184"/>
      <c r="Q137" s="184"/>
      <c r="R137" s="184"/>
      <c r="S137" s="184"/>
      <c r="T137" s="185"/>
      <c r="AT137" s="186" t="s">
        <v>132</v>
      </c>
      <c r="AU137" s="186" t="s">
        <v>67</v>
      </c>
      <c r="AV137" s="12" t="s">
        <v>141</v>
      </c>
      <c r="AW137" s="12" t="s">
        <v>134</v>
      </c>
      <c r="AX137" s="12" t="s">
        <v>75</v>
      </c>
      <c r="AY137" s="186" t="s">
        <v>126</v>
      </c>
    </row>
    <row r="138" spans="1:65" s="2" customFormat="1" ht="33" customHeight="1">
      <c r="A138" s="34"/>
      <c r="B138" s="35"/>
      <c r="C138" s="151" t="s">
        <v>185</v>
      </c>
      <c r="D138" s="151" t="s">
        <v>120</v>
      </c>
      <c r="E138" s="152" t="s">
        <v>238</v>
      </c>
      <c r="F138" s="153" t="s">
        <v>239</v>
      </c>
      <c r="G138" s="154" t="s">
        <v>123</v>
      </c>
      <c r="H138" s="155">
        <v>30</v>
      </c>
      <c r="I138" s="156"/>
      <c r="J138" s="157">
        <f t="shared" ref="J138:J145" si="20">ROUND(I138*H138,2)</f>
        <v>0</v>
      </c>
      <c r="K138" s="153" t="s">
        <v>124</v>
      </c>
      <c r="L138" s="39"/>
      <c r="M138" s="158" t="s">
        <v>19</v>
      </c>
      <c r="N138" s="159" t="s">
        <v>38</v>
      </c>
      <c r="O138" s="64"/>
      <c r="P138" s="160">
        <f t="shared" ref="P138:P145" si="21">O138*H138</f>
        <v>0</v>
      </c>
      <c r="Q138" s="160">
        <v>0</v>
      </c>
      <c r="R138" s="160">
        <f t="shared" ref="R138:R145" si="22">Q138*H138</f>
        <v>0</v>
      </c>
      <c r="S138" s="160">
        <v>0</v>
      </c>
      <c r="T138" s="161">
        <f t="shared" ref="T138:T145" si="23"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62" t="s">
        <v>125</v>
      </c>
      <c r="AT138" s="162" t="s">
        <v>120</v>
      </c>
      <c r="AU138" s="162" t="s">
        <v>67</v>
      </c>
      <c r="AY138" s="17" t="s">
        <v>126</v>
      </c>
      <c r="BE138" s="163">
        <f t="shared" ref="BE138:BE145" si="24">IF(N138="základní",J138,0)</f>
        <v>0</v>
      </c>
      <c r="BF138" s="163">
        <f t="shared" ref="BF138:BF145" si="25">IF(N138="snížená",J138,0)</f>
        <v>0</v>
      </c>
      <c r="BG138" s="163">
        <f t="shared" ref="BG138:BG145" si="26">IF(N138="zákl. přenesená",J138,0)</f>
        <v>0</v>
      </c>
      <c r="BH138" s="163">
        <f t="shared" ref="BH138:BH145" si="27">IF(N138="sníž. přenesená",J138,0)</f>
        <v>0</v>
      </c>
      <c r="BI138" s="163">
        <f t="shared" ref="BI138:BI145" si="28">IF(N138="nulová",J138,0)</f>
        <v>0</v>
      </c>
      <c r="BJ138" s="17" t="s">
        <v>75</v>
      </c>
      <c r="BK138" s="163">
        <f t="shared" ref="BK138:BK145" si="29">ROUND(I138*H138,2)</f>
        <v>0</v>
      </c>
      <c r="BL138" s="17" t="s">
        <v>125</v>
      </c>
      <c r="BM138" s="162" t="s">
        <v>562</v>
      </c>
    </row>
    <row r="139" spans="1:65" s="2" customFormat="1" ht="55.5" customHeight="1">
      <c r="A139" s="34"/>
      <c r="B139" s="35"/>
      <c r="C139" s="151" t="s">
        <v>563</v>
      </c>
      <c r="D139" s="151" t="s">
        <v>120</v>
      </c>
      <c r="E139" s="152" t="s">
        <v>407</v>
      </c>
      <c r="F139" s="153" t="s">
        <v>408</v>
      </c>
      <c r="G139" s="154" t="s">
        <v>123</v>
      </c>
      <c r="H139" s="155">
        <v>1</v>
      </c>
      <c r="I139" s="156"/>
      <c r="J139" s="157">
        <f t="shared" si="20"/>
        <v>0</v>
      </c>
      <c r="K139" s="153" t="s">
        <v>124</v>
      </c>
      <c r="L139" s="39"/>
      <c r="M139" s="158" t="s">
        <v>19</v>
      </c>
      <c r="N139" s="159" t="s">
        <v>38</v>
      </c>
      <c r="O139" s="64"/>
      <c r="P139" s="160">
        <f t="shared" si="21"/>
        <v>0</v>
      </c>
      <c r="Q139" s="160">
        <v>0</v>
      </c>
      <c r="R139" s="160">
        <f t="shared" si="22"/>
        <v>0</v>
      </c>
      <c r="S139" s="160">
        <v>0</v>
      </c>
      <c r="T139" s="161">
        <f t="shared" si="23"/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62" t="s">
        <v>125</v>
      </c>
      <c r="AT139" s="162" t="s">
        <v>120</v>
      </c>
      <c r="AU139" s="162" t="s">
        <v>67</v>
      </c>
      <c r="AY139" s="17" t="s">
        <v>126</v>
      </c>
      <c r="BE139" s="163">
        <f t="shared" si="24"/>
        <v>0</v>
      </c>
      <c r="BF139" s="163">
        <f t="shared" si="25"/>
        <v>0</v>
      </c>
      <c r="BG139" s="163">
        <f t="shared" si="26"/>
        <v>0</v>
      </c>
      <c r="BH139" s="163">
        <f t="shared" si="27"/>
        <v>0</v>
      </c>
      <c r="BI139" s="163">
        <f t="shared" si="28"/>
        <v>0</v>
      </c>
      <c r="BJ139" s="17" t="s">
        <v>75</v>
      </c>
      <c r="BK139" s="163">
        <f t="shared" si="29"/>
        <v>0</v>
      </c>
      <c r="BL139" s="17" t="s">
        <v>125</v>
      </c>
      <c r="BM139" s="162" t="s">
        <v>564</v>
      </c>
    </row>
    <row r="140" spans="1:65" s="2" customFormat="1" ht="62.65" customHeight="1">
      <c r="A140" s="34"/>
      <c r="B140" s="35"/>
      <c r="C140" s="151" t="s">
        <v>418</v>
      </c>
      <c r="D140" s="151" t="s">
        <v>120</v>
      </c>
      <c r="E140" s="152" t="s">
        <v>411</v>
      </c>
      <c r="F140" s="153" t="s">
        <v>412</v>
      </c>
      <c r="G140" s="154" t="s">
        <v>123</v>
      </c>
      <c r="H140" s="155">
        <v>1</v>
      </c>
      <c r="I140" s="156"/>
      <c r="J140" s="157">
        <f t="shared" si="20"/>
        <v>0</v>
      </c>
      <c r="K140" s="153" t="s">
        <v>124</v>
      </c>
      <c r="L140" s="39"/>
      <c r="M140" s="158" t="s">
        <v>19</v>
      </c>
      <c r="N140" s="159" t="s">
        <v>38</v>
      </c>
      <c r="O140" s="64"/>
      <c r="P140" s="160">
        <f t="shared" si="21"/>
        <v>0</v>
      </c>
      <c r="Q140" s="160">
        <v>0</v>
      </c>
      <c r="R140" s="160">
        <f t="shared" si="22"/>
        <v>0</v>
      </c>
      <c r="S140" s="160">
        <v>0</v>
      </c>
      <c r="T140" s="161">
        <f t="shared" si="23"/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62" t="s">
        <v>125</v>
      </c>
      <c r="AT140" s="162" t="s">
        <v>120</v>
      </c>
      <c r="AU140" s="162" t="s">
        <v>67</v>
      </c>
      <c r="AY140" s="17" t="s">
        <v>126</v>
      </c>
      <c r="BE140" s="163">
        <f t="shared" si="24"/>
        <v>0</v>
      </c>
      <c r="BF140" s="163">
        <f t="shared" si="25"/>
        <v>0</v>
      </c>
      <c r="BG140" s="163">
        <f t="shared" si="26"/>
        <v>0</v>
      </c>
      <c r="BH140" s="163">
        <f t="shared" si="27"/>
        <v>0</v>
      </c>
      <c r="BI140" s="163">
        <f t="shared" si="28"/>
        <v>0</v>
      </c>
      <c r="BJ140" s="17" t="s">
        <v>75</v>
      </c>
      <c r="BK140" s="163">
        <f t="shared" si="29"/>
        <v>0</v>
      </c>
      <c r="BL140" s="17" t="s">
        <v>125</v>
      </c>
      <c r="BM140" s="162" t="s">
        <v>565</v>
      </c>
    </row>
    <row r="141" spans="1:65" s="2" customFormat="1" ht="37.9" customHeight="1">
      <c r="A141" s="34"/>
      <c r="B141" s="35"/>
      <c r="C141" s="151" t="s">
        <v>420</v>
      </c>
      <c r="D141" s="151" t="s">
        <v>120</v>
      </c>
      <c r="E141" s="152" t="s">
        <v>255</v>
      </c>
      <c r="F141" s="153" t="s">
        <v>256</v>
      </c>
      <c r="G141" s="154" t="s">
        <v>123</v>
      </c>
      <c r="H141" s="155">
        <v>32</v>
      </c>
      <c r="I141" s="156"/>
      <c r="J141" s="157">
        <f t="shared" si="20"/>
        <v>0</v>
      </c>
      <c r="K141" s="153" t="s">
        <v>124</v>
      </c>
      <c r="L141" s="39"/>
      <c r="M141" s="158" t="s">
        <v>19</v>
      </c>
      <c r="N141" s="159" t="s">
        <v>38</v>
      </c>
      <c r="O141" s="64"/>
      <c r="P141" s="160">
        <f t="shared" si="21"/>
        <v>0</v>
      </c>
      <c r="Q141" s="160">
        <v>0</v>
      </c>
      <c r="R141" s="160">
        <f t="shared" si="22"/>
        <v>0</v>
      </c>
      <c r="S141" s="160">
        <v>0</v>
      </c>
      <c r="T141" s="161">
        <f t="shared" si="23"/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62" t="s">
        <v>125</v>
      </c>
      <c r="AT141" s="162" t="s">
        <v>120</v>
      </c>
      <c r="AU141" s="162" t="s">
        <v>67</v>
      </c>
      <c r="AY141" s="17" t="s">
        <v>126</v>
      </c>
      <c r="BE141" s="163">
        <f t="shared" si="24"/>
        <v>0</v>
      </c>
      <c r="BF141" s="163">
        <f t="shared" si="25"/>
        <v>0</v>
      </c>
      <c r="BG141" s="163">
        <f t="shared" si="26"/>
        <v>0</v>
      </c>
      <c r="BH141" s="163">
        <f t="shared" si="27"/>
        <v>0</v>
      </c>
      <c r="BI141" s="163">
        <f t="shared" si="28"/>
        <v>0</v>
      </c>
      <c r="BJ141" s="17" t="s">
        <v>75</v>
      </c>
      <c r="BK141" s="163">
        <f t="shared" si="29"/>
        <v>0</v>
      </c>
      <c r="BL141" s="17" t="s">
        <v>125</v>
      </c>
      <c r="BM141" s="162" t="s">
        <v>566</v>
      </c>
    </row>
    <row r="142" spans="1:65" s="2" customFormat="1" ht="24.2" customHeight="1">
      <c r="A142" s="34"/>
      <c r="B142" s="35"/>
      <c r="C142" s="151" t="s">
        <v>422</v>
      </c>
      <c r="D142" s="151" t="s">
        <v>120</v>
      </c>
      <c r="E142" s="152" t="s">
        <v>267</v>
      </c>
      <c r="F142" s="153" t="s">
        <v>268</v>
      </c>
      <c r="G142" s="154" t="s">
        <v>123</v>
      </c>
      <c r="H142" s="155">
        <v>1</v>
      </c>
      <c r="I142" s="156"/>
      <c r="J142" s="157">
        <f t="shared" si="20"/>
        <v>0</v>
      </c>
      <c r="K142" s="153" t="s">
        <v>124</v>
      </c>
      <c r="L142" s="39"/>
      <c r="M142" s="158" t="s">
        <v>19</v>
      </c>
      <c r="N142" s="159" t="s">
        <v>38</v>
      </c>
      <c r="O142" s="64"/>
      <c r="P142" s="160">
        <f t="shared" si="21"/>
        <v>0</v>
      </c>
      <c r="Q142" s="160">
        <v>0</v>
      </c>
      <c r="R142" s="160">
        <f t="shared" si="22"/>
        <v>0</v>
      </c>
      <c r="S142" s="160">
        <v>0</v>
      </c>
      <c r="T142" s="161">
        <f t="shared" si="23"/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62" t="s">
        <v>125</v>
      </c>
      <c r="AT142" s="162" t="s">
        <v>120</v>
      </c>
      <c r="AU142" s="162" t="s">
        <v>67</v>
      </c>
      <c r="AY142" s="17" t="s">
        <v>126</v>
      </c>
      <c r="BE142" s="163">
        <f t="shared" si="24"/>
        <v>0</v>
      </c>
      <c r="BF142" s="163">
        <f t="shared" si="25"/>
        <v>0</v>
      </c>
      <c r="BG142" s="163">
        <f t="shared" si="26"/>
        <v>0</v>
      </c>
      <c r="BH142" s="163">
        <f t="shared" si="27"/>
        <v>0</v>
      </c>
      <c r="BI142" s="163">
        <f t="shared" si="28"/>
        <v>0</v>
      </c>
      <c r="BJ142" s="17" t="s">
        <v>75</v>
      </c>
      <c r="BK142" s="163">
        <f t="shared" si="29"/>
        <v>0</v>
      </c>
      <c r="BL142" s="17" t="s">
        <v>125</v>
      </c>
      <c r="BM142" s="162" t="s">
        <v>567</v>
      </c>
    </row>
    <row r="143" spans="1:65" s="2" customFormat="1" ht="24.2" customHeight="1">
      <c r="A143" s="34"/>
      <c r="B143" s="35"/>
      <c r="C143" s="151" t="s">
        <v>414</v>
      </c>
      <c r="D143" s="151" t="s">
        <v>120</v>
      </c>
      <c r="E143" s="152" t="s">
        <v>242</v>
      </c>
      <c r="F143" s="153" t="s">
        <v>243</v>
      </c>
      <c r="G143" s="154" t="s">
        <v>244</v>
      </c>
      <c r="H143" s="155">
        <v>40</v>
      </c>
      <c r="I143" s="156"/>
      <c r="J143" s="157">
        <f t="shared" si="20"/>
        <v>0</v>
      </c>
      <c r="K143" s="153" t="s">
        <v>124</v>
      </c>
      <c r="L143" s="39"/>
      <c r="M143" s="158" t="s">
        <v>19</v>
      </c>
      <c r="N143" s="159" t="s">
        <v>38</v>
      </c>
      <c r="O143" s="64"/>
      <c r="P143" s="160">
        <f t="shared" si="21"/>
        <v>0</v>
      </c>
      <c r="Q143" s="160">
        <v>0</v>
      </c>
      <c r="R143" s="160">
        <f t="shared" si="22"/>
        <v>0</v>
      </c>
      <c r="S143" s="160">
        <v>0</v>
      </c>
      <c r="T143" s="161">
        <f t="shared" si="23"/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62" t="s">
        <v>125</v>
      </c>
      <c r="AT143" s="162" t="s">
        <v>120</v>
      </c>
      <c r="AU143" s="162" t="s">
        <v>67</v>
      </c>
      <c r="AY143" s="17" t="s">
        <v>126</v>
      </c>
      <c r="BE143" s="163">
        <f t="shared" si="24"/>
        <v>0</v>
      </c>
      <c r="BF143" s="163">
        <f t="shared" si="25"/>
        <v>0</v>
      </c>
      <c r="BG143" s="163">
        <f t="shared" si="26"/>
        <v>0</v>
      </c>
      <c r="BH143" s="163">
        <f t="shared" si="27"/>
        <v>0</v>
      </c>
      <c r="BI143" s="163">
        <f t="shared" si="28"/>
        <v>0</v>
      </c>
      <c r="BJ143" s="17" t="s">
        <v>75</v>
      </c>
      <c r="BK143" s="163">
        <f t="shared" si="29"/>
        <v>0</v>
      </c>
      <c r="BL143" s="17" t="s">
        <v>125</v>
      </c>
      <c r="BM143" s="162" t="s">
        <v>568</v>
      </c>
    </row>
    <row r="144" spans="1:65" s="2" customFormat="1" ht="21.75" customHeight="1">
      <c r="A144" s="34"/>
      <c r="B144" s="35"/>
      <c r="C144" s="151" t="s">
        <v>569</v>
      </c>
      <c r="D144" s="151" t="s">
        <v>120</v>
      </c>
      <c r="E144" s="152" t="s">
        <v>247</v>
      </c>
      <c r="F144" s="153" t="s">
        <v>248</v>
      </c>
      <c r="G144" s="154" t="s">
        <v>244</v>
      </c>
      <c r="H144" s="155">
        <v>8</v>
      </c>
      <c r="I144" s="156"/>
      <c r="J144" s="157">
        <f t="shared" si="20"/>
        <v>0</v>
      </c>
      <c r="K144" s="153" t="s">
        <v>124</v>
      </c>
      <c r="L144" s="39"/>
      <c r="M144" s="158" t="s">
        <v>19</v>
      </c>
      <c r="N144" s="159" t="s">
        <v>38</v>
      </c>
      <c r="O144" s="64"/>
      <c r="P144" s="160">
        <f t="shared" si="21"/>
        <v>0</v>
      </c>
      <c r="Q144" s="160">
        <v>0</v>
      </c>
      <c r="R144" s="160">
        <f t="shared" si="22"/>
        <v>0</v>
      </c>
      <c r="S144" s="160">
        <v>0</v>
      </c>
      <c r="T144" s="161">
        <f t="shared" si="23"/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62" t="s">
        <v>125</v>
      </c>
      <c r="AT144" s="162" t="s">
        <v>120</v>
      </c>
      <c r="AU144" s="162" t="s">
        <v>67</v>
      </c>
      <c r="AY144" s="17" t="s">
        <v>126</v>
      </c>
      <c r="BE144" s="163">
        <f t="shared" si="24"/>
        <v>0</v>
      </c>
      <c r="BF144" s="163">
        <f t="shared" si="25"/>
        <v>0</v>
      </c>
      <c r="BG144" s="163">
        <f t="shared" si="26"/>
        <v>0</v>
      </c>
      <c r="BH144" s="163">
        <f t="shared" si="27"/>
        <v>0</v>
      </c>
      <c r="BI144" s="163">
        <f t="shared" si="28"/>
        <v>0</v>
      </c>
      <c r="BJ144" s="17" t="s">
        <v>75</v>
      </c>
      <c r="BK144" s="163">
        <f t="shared" si="29"/>
        <v>0</v>
      </c>
      <c r="BL144" s="17" t="s">
        <v>125</v>
      </c>
      <c r="BM144" s="162" t="s">
        <v>570</v>
      </c>
    </row>
    <row r="145" spans="1:65" s="2" customFormat="1" ht="24.2" customHeight="1">
      <c r="A145" s="34"/>
      <c r="B145" s="35"/>
      <c r="C145" s="151" t="s">
        <v>571</v>
      </c>
      <c r="D145" s="151" t="s">
        <v>120</v>
      </c>
      <c r="E145" s="152" t="s">
        <v>251</v>
      </c>
      <c r="F145" s="153" t="s">
        <v>252</v>
      </c>
      <c r="G145" s="154" t="s">
        <v>244</v>
      </c>
      <c r="H145" s="155">
        <v>4</v>
      </c>
      <c r="I145" s="156"/>
      <c r="J145" s="157">
        <f t="shared" si="20"/>
        <v>0</v>
      </c>
      <c r="K145" s="153" t="s">
        <v>124</v>
      </c>
      <c r="L145" s="39"/>
      <c r="M145" s="225" t="s">
        <v>19</v>
      </c>
      <c r="N145" s="226" t="s">
        <v>38</v>
      </c>
      <c r="O145" s="227"/>
      <c r="P145" s="228">
        <f t="shared" si="21"/>
        <v>0</v>
      </c>
      <c r="Q145" s="228">
        <v>0</v>
      </c>
      <c r="R145" s="228">
        <f t="shared" si="22"/>
        <v>0</v>
      </c>
      <c r="S145" s="228">
        <v>0</v>
      </c>
      <c r="T145" s="229">
        <f t="shared" si="23"/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62" t="s">
        <v>125</v>
      </c>
      <c r="AT145" s="162" t="s">
        <v>120</v>
      </c>
      <c r="AU145" s="162" t="s">
        <v>67</v>
      </c>
      <c r="AY145" s="17" t="s">
        <v>126</v>
      </c>
      <c r="BE145" s="163">
        <f t="shared" si="24"/>
        <v>0</v>
      </c>
      <c r="BF145" s="163">
        <f t="shared" si="25"/>
        <v>0</v>
      </c>
      <c r="BG145" s="163">
        <f t="shared" si="26"/>
        <v>0</v>
      </c>
      <c r="BH145" s="163">
        <f t="shared" si="27"/>
        <v>0</v>
      </c>
      <c r="BI145" s="163">
        <f t="shared" si="28"/>
        <v>0</v>
      </c>
      <c r="BJ145" s="17" t="s">
        <v>75</v>
      </c>
      <c r="BK145" s="163">
        <f t="shared" si="29"/>
        <v>0</v>
      </c>
      <c r="BL145" s="17" t="s">
        <v>125</v>
      </c>
      <c r="BM145" s="162" t="s">
        <v>572</v>
      </c>
    </row>
    <row r="146" spans="1:65" s="2" customFormat="1" ht="6.95" customHeight="1">
      <c r="A146" s="34"/>
      <c r="B146" s="47"/>
      <c r="C146" s="48"/>
      <c r="D146" s="48"/>
      <c r="E146" s="48"/>
      <c r="F146" s="48"/>
      <c r="G146" s="48"/>
      <c r="H146" s="48"/>
      <c r="I146" s="48"/>
      <c r="J146" s="48"/>
      <c r="K146" s="48"/>
      <c r="L146" s="39"/>
      <c r="M146" s="34"/>
      <c r="O146" s="34"/>
      <c r="P146" s="34"/>
      <c r="Q146" s="34"/>
      <c r="R146" s="34"/>
      <c r="S146" s="34"/>
      <c r="T146" s="34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</row>
  </sheetData>
  <sheetProtection algorithmName="SHA-512" hashValue="O87inaoSrmzcUud1GPtA1TtuJeBghT5Zm/+XbIeaSP5TPrxG1PBIYxa984Z9UiwWg++mblxSSkYS506PD5GxDw==" saltValue="fd/NXe/g11CwcSVutUJIpchFVUjC1+clPuEpxndGWc2JXhIbhwlCT7+j6kSrrIOX4H2kAhQz2LNHX7KM+G7X0A==" spinCount="100000" sheet="1" objects="1" scenarios="1" formatColumns="0" formatRows="0" autoFilter="0"/>
  <autoFilter ref="C78:K145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5"/>
  <sheetViews>
    <sheetView showGridLines="0" topLeftCell="A77" workbookViewId="0">
      <selection activeCell="Y91" sqref="Y91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19"/>
      <c r="M2" s="319"/>
      <c r="N2" s="319"/>
      <c r="O2" s="319"/>
      <c r="P2" s="319"/>
      <c r="Q2" s="319"/>
      <c r="R2" s="319"/>
      <c r="S2" s="319"/>
      <c r="T2" s="319"/>
      <c r="U2" s="319"/>
      <c r="V2" s="319"/>
      <c r="AT2" s="17" t="s">
        <v>98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77</v>
      </c>
    </row>
    <row r="4" spans="1:46" s="1" customFormat="1" ht="24.95" customHeight="1">
      <c r="B4" s="20"/>
      <c r="D4" s="103" t="s">
        <v>99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62" t="str">
        <f>'Rekapitulace stavby'!K6</f>
        <v>Oprava osvětlení na trati Přerov - Nedakonice</v>
      </c>
      <c r="F7" s="363"/>
      <c r="G7" s="363"/>
      <c r="H7" s="363"/>
      <c r="L7" s="20"/>
    </row>
    <row r="8" spans="1:46" s="2" customFormat="1" ht="12" customHeight="1">
      <c r="A8" s="34"/>
      <c r="B8" s="39"/>
      <c r="C8" s="34"/>
      <c r="D8" s="105" t="s">
        <v>100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64" t="s">
        <v>573</v>
      </c>
      <c r="F9" s="365"/>
      <c r="G9" s="365"/>
      <c r="H9" s="365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>
        <f>'Rekapitulace stavby'!AN8</f>
        <v>0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24</v>
      </c>
      <c r="E14" s="34"/>
      <c r="F14" s="34"/>
      <c r="G14" s="34"/>
      <c r="H14" s="34"/>
      <c r="I14" s="105" t="s">
        <v>25</v>
      </c>
      <c r="J14" s="107" t="s">
        <v>19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22</v>
      </c>
      <c r="F15" s="34"/>
      <c r="G15" s="34"/>
      <c r="H15" s="34"/>
      <c r="I15" s="105" t="s">
        <v>26</v>
      </c>
      <c r="J15" s="107" t="s">
        <v>19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27</v>
      </c>
      <c r="E17" s="34"/>
      <c r="F17" s="34"/>
      <c r="G17" s="34"/>
      <c r="H17" s="34"/>
      <c r="I17" s="105" t="s">
        <v>25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66" t="str">
        <f>'Rekapitulace stavby'!E14</f>
        <v>Vyplň údaj</v>
      </c>
      <c r="F18" s="367"/>
      <c r="G18" s="367"/>
      <c r="H18" s="367"/>
      <c r="I18" s="105" t="s">
        <v>26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29</v>
      </c>
      <c r="E20" s="34"/>
      <c r="F20" s="34"/>
      <c r="G20" s="34"/>
      <c r="H20" s="34"/>
      <c r="I20" s="105" t="s">
        <v>25</v>
      </c>
      <c r="J20" s="107" t="s">
        <v>19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">
        <v>22</v>
      </c>
      <c r="F21" s="34"/>
      <c r="G21" s="34"/>
      <c r="H21" s="34"/>
      <c r="I21" s="105" t="s">
        <v>26</v>
      </c>
      <c r="J21" s="107" t="s">
        <v>19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30</v>
      </c>
      <c r="E23" s="34"/>
      <c r="F23" s="34"/>
      <c r="G23" s="34"/>
      <c r="H23" s="34"/>
      <c r="I23" s="105" t="s">
        <v>25</v>
      </c>
      <c r="J23" s="107" t="s">
        <v>19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">
        <v>22</v>
      </c>
      <c r="F24" s="34"/>
      <c r="G24" s="34"/>
      <c r="H24" s="34"/>
      <c r="I24" s="105" t="s">
        <v>26</v>
      </c>
      <c r="J24" s="107" t="s">
        <v>19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31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68" t="s">
        <v>19</v>
      </c>
      <c r="F27" s="368"/>
      <c r="G27" s="368"/>
      <c r="H27" s="368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33</v>
      </c>
      <c r="E30" s="34"/>
      <c r="F30" s="34"/>
      <c r="G30" s="34"/>
      <c r="H30" s="34"/>
      <c r="I30" s="34"/>
      <c r="J30" s="114">
        <f>ROUND(J81,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35</v>
      </c>
      <c r="G32" s="34"/>
      <c r="H32" s="34"/>
      <c r="I32" s="115" t="s">
        <v>34</v>
      </c>
      <c r="J32" s="115" t="s">
        <v>36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37</v>
      </c>
      <c r="E33" s="105" t="s">
        <v>38</v>
      </c>
      <c r="F33" s="117">
        <f>ROUND((SUM(BE81:BE104)),  2)</f>
        <v>0</v>
      </c>
      <c r="G33" s="34"/>
      <c r="H33" s="34"/>
      <c r="I33" s="118">
        <v>0.21</v>
      </c>
      <c r="J33" s="117">
        <f>ROUND(((SUM(BE81:BE104))*I33),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39</v>
      </c>
      <c r="F34" s="117">
        <f>ROUND((SUM(BF81:BF104)),  2)</f>
        <v>0</v>
      </c>
      <c r="G34" s="34"/>
      <c r="H34" s="34"/>
      <c r="I34" s="118">
        <v>0.15</v>
      </c>
      <c r="J34" s="117">
        <f>ROUND(((SUM(BF81:BF104))*I34),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40</v>
      </c>
      <c r="F35" s="117">
        <f>ROUND((SUM(BG81:BG104)),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41</v>
      </c>
      <c r="F36" s="117">
        <f>ROUND((SUM(BH81:BH104)),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42</v>
      </c>
      <c r="F37" s="117">
        <f>ROUND((SUM(BI81:BI104)),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43</v>
      </c>
      <c r="E39" s="121"/>
      <c r="F39" s="121"/>
      <c r="G39" s="122" t="s">
        <v>44</v>
      </c>
      <c r="H39" s="123" t="s">
        <v>45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102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60" t="str">
        <f>E7</f>
        <v>Oprava osvětlení na trati Přerov - Nedakonice</v>
      </c>
      <c r="F48" s="361"/>
      <c r="G48" s="361"/>
      <c r="H48" s="361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100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48" t="str">
        <f>E9</f>
        <v>VON - Vedlejší ostatní náklady</v>
      </c>
      <c r="F50" s="359"/>
      <c r="G50" s="359"/>
      <c r="H50" s="359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29" t="s">
        <v>23</v>
      </c>
      <c r="J52" s="59">
        <f>IF(J12="","",J12)</f>
        <v>0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24</v>
      </c>
      <c r="D54" s="36"/>
      <c r="E54" s="36"/>
      <c r="F54" s="27" t="str">
        <f>E15</f>
        <v xml:space="preserve"> </v>
      </c>
      <c r="G54" s="36"/>
      <c r="H54" s="36"/>
      <c r="I54" s="29" t="s">
        <v>29</v>
      </c>
      <c r="J54" s="32" t="str">
        <f>E21</f>
        <v xml:space="preserve"> 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27</v>
      </c>
      <c r="D55" s="36"/>
      <c r="E55" s="36"/>
      <c r="F55" s="27" t="str">
        <f>IF(E18="","",E18)</f>
        <v>Vyplň údaj</v>
      </c>
      <c r="G55" s="36"/>
      <c r="H55" s="36"/>
      <c r="I55" s="29" t="s">
        <v>30</v>
      </c>
      <c r="J55" s="32" t="str">
        <f>E24</f>
        <v xml:space="preserve"> 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103</v>
      </c>
      <c r="D57" s="131"/>
      <c r="E57" s="131"/>
      <c r="F57" s="131"/>
      <c r="G57" s="131"/>
      <c r="H57" s="131"/>
      <c r="I57" s="131"/>
      <c r="J57" s="132" t="s">
        <v>104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65</v>
      </c>
      <c r="D59" s="36"/>
      <c r="E59" s="36"/>
      <c r="F59" s="36"/>
      <c r="G59" s="36"/>
      <c r="H59" s="36"/>
      <c r="I59" s="36"/>
      <c r="J59" s="77">
        <f>J81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105</v>
      </c>
    </row>
    <row r="60" spans="1:47" s="9" customFormat="1" ht="24.95" customHeight="1">
      <c r="B60" s="134"/>
      <c r="C60" s="135"/>
      <c r="D60" s="136" t="s">
        <v>106</v>
      </c>
      <c r="E60" s="137"/>
      <c r="F60" s="137"/>
      <c r="G60" s="137"/>
      <c r="H60" s="137"/>
      <c r="I60" s="137"/>
      <c r="J60" s="138">
        <f>J82</f>
        <v>0</v>
      </c>
      <c r="K60" s="135"/>
      <c r="L60" s="139"/>
    </row>
    <row r="61" spans="1:47" s="9" customFormat="1" ht="24.95" customHeight="1">
      <c r="B61" s="134"/>
      <c r="C61" s="135"/>
      <c r="D61" s="136" t="s">
        <v>574</v>
      </c>
      <c r="E61" s="137"/>
      <c r="F61" s="137"/>
      <c r="G61" s="137"/>
      <c r="H61" s="137"/>
      <c r="I61" s="137"/>
      <c r="J61" s="138">
        <f>J88</f>
        <v>0</v>
      </c>
      <c r="K61" s="135"/>
      <c r="L61" s="139"/>
    </row>
    <row r="62" spans="1:47" s="2" customFormat="1" ht="21.7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06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6.95" customHeight="1">
      <c r="A63" s="34"/>
      <c r="B63" s="47"/>
      <c r="C63" s="48"/>
      <c r="D63" s="48"/>
      <c r="E63" s="48"/>
      <c r="F63" s="48"/>
      <c r="G63" s="48"/>
      <c r="H63" s="48"/>
      <c r="I63" s="48"/>
      <c r="J63" s="48"/>
      <c r="K63" s="48"/>
      <c r="L63" s="106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</row>
    <row r="67" spans="1:31" s="2" customFormat="1" ht="6.95" customHeight="1">
      <c r="A67" s="34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10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ht="24.95" customHeight="1">
      <c r="A68" s="34"/>
      <c r="B68" s="35"/>
      <c r="C68" s="23" t="s">
        <v>107</v>
      </c>
      <c r="D68" s="36"/>
      <c r="E68" s="36"/>
      <c r="F68" s="36"/>
      <c r="G68" s="36"/>
      <c r="H68" s="36"/>
      <c r="I68" s="36"/>
      <c r="J68" s="36"/>
      <c r="K68" s="36"/>
      <c r="L68" s="10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6.95" customHeight="1">
      <c r="A69" s="34"/>
      <c r="B69" s="35"/>
      <c r="C69" s="36"/>
      <c r="D69" s="36"/>
      <c r="E69" s="36"/>
      <c r="F69" s="36"/>
      <c r="G69" s="36"/>
      <c r="H69" s="36"/>
      <c r="I69" s="36"/>
      <c r="J69" s="36"/>
      <c r="K69" s="36"/>
      <c r="L69" s="10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12" customHeight="1">
      <c r="A70" s="34"/>
      <c r="B70" s="35"/>
      <c r="C70" s="29" t="s">
        <v>16</v>
      </c>
      <c r="D70" s="36"/>
      <c r="E70" s="36"/>
      <c r="F70" s="36"/>
      <c r="G70" s="36"/>
      <c r="H70" s="36"/>
      <c r="I70" s="36"/>
      <c r="J70" s="36"/>
      <c r="K70" s="36"/>
      <c r="L70" s="10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16.5" customHeight="1">
      <c r="A71" s="34"/>
      <c r="B71" s="35"/>
      <c r="C71" s="36"/>
      <c r="D71" s="36"/>
      <c r="E71" s="360" t="str">
        <f>E7</f>
        <v>Oprava osvětlení na trati Přerov - Nedakonice</v>
      </c>
      <c r="F71" s="361"/>
      <c r="G71" s="361"/>
      <c r="H71" s="361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2" customHeight="1">
      <c r="A72" s="34"/>
      <c r="B72" s="35"/>
      <c r="C72" s="29" t="s">
        <v>100</v>
      </c>
      <c r="D72" s="36"/>
      <c r="E72" s="36"/>
      <c r="F72" s="36"/>
      <c r="G72" s="36"/>
      <c r="H72" s="36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6.5" customHeight="1">
      <c r="A73" s="34"/>
      <c r="B73" s="35"/>
      <c r="C73" s="36"/>
      <c r="D73" s="36"/>
      <c r="E73" s="348" t="str">
        <f>E9</f>
        <v>VON - Vedlejší ostatní náklady</v>
      </c>
      <c r="F73" s="359"/>
      <c r="G73" s="359"/>
      <c r="H73" s="359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5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21</v>
      </c>
      <c r="D75" s="36"/>
      <c r="E75" s="36"/>
      <c r="F75" s="27" t="str">
        <f>F12</f>
        <v xml:space="preserve"> </v>
      </c>
      <c r="G75" s="36"/>
      <c r="H75" s="36"/>
      <c r="I75" s="29" t="s">
        <v>23</v>
      </c>
      <c r="J75" s="59">
        <f>IF(J12="","",J12)</f>
        <v>0</v>
      </c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6.95" customHeigh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5.2" customHeight="1">
      <c r="A77" s="34"/>
      <c r="B77" s="35"/>
      <c r="C77" s="29" t="s">
        <v>24</v>
      </c>
      <c r="D77" s="36"/>
      <c r="E77" s="36"/>
      <c r="F77" s="27" t="str">
        <f>E15</f>
        <v xml:space="preserve"> </v>
      </c>
      <c r="G77" s="36"/>
      <c r="H77" s="36"/>
      <c r="I77" s="29" t="s">
        <v>29</v>
      </c>
      <c r="J77" s="32" t="str">
        <f>E21</f>
        <v xml:space="preserve"> </v>
      </c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5.2" customHeight="1">
      <c r="A78" s="34"/>
      <c r="B78" s="35"/>
      <c r="C78" s="29" t="s">
        <v>27</v>
      </c>
      <c r="D78" s="36"/>
      <c r="E78" s="36"/>
      <c r="F78" s="27" t="str">
        <f>IF(E18="","",E18)</f>
        <v>Vyplň údaj</v>
      </c>
      <c r="G78" s="36"/>
      <c r="H78" s="36"/>
      <c r="I78" s="29" t="s">
        <v>30</v>
      </c>
      <c r="J78" s="32" t="str">
        <f>E24</f>
        <v xml:space="preserve"> </v>
      </c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0.35" customHeight="1">
      <c r="A79" s="34"/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10" customFormat="1" ht="29.25" customHeight="1">
      <c r="A80" s="140"/>
      <c r="B80" s="141"/>
      <c r="C80" s="142" t="s">
        <v>108</v>
      </c>
      <c r="D80" s="143" t="s">
        <v>52</v>
      </c>
      <c r="E80" s="143" t="s">
        <v>48</v>
      </c>
      <c r="F80" s="143" t="s">
        <v>49</v>
      </c>
      <c r="G80" s="143" t="s">
        <v>109</v>
      </c>
      <c r="H80" s="143" t="s">
        <v>110</v>
      </c>
      <c r="I80" s="143" t="s">
        <v>111</v>
      </c>
      <c r="J80" s="143" t="s">
        <v>104</v>
      </c>
      <c r="K80" s="144" t="s">
        <v>112</v>
      </c>
      <c r="L80" s="145"/>
      <c r="M80" s="68" t="s">
        <v>19</v>
      </c>
      <c r="N80" s="69" t="s">
        <v>37</v>
      </c>
      <c r="O80" s="69" t="s">
        <v>113</v>
      </c>
      <c r="P80" s="69" t="s">
        <v>114</v>
      </c>
      <c r="Q80" s="69" t="s">
        <v>115</v>
      </c>
      <c r="R80" s="69" t="s">
        <v>116</v>
      </c>
      <c r="S80" s="69" t="s">
        <v>117</v>
      </c>
      <c r="T80" s="70" t="s">
        <v>118</v>
      </c>
      <c r="U80" s="140"/>
      <c r="V80" s="140"/>
      <c r="W80" s="140"/>
      <c r="X80" s="140"/>
      <c r="Y80" s="140"/>
      <c r="Z80" s="140"/>
      <c r="AA80" s="140"/>
      <c r="AB80" s="140"/>
      <c r="AC80" s="140"/>
      <c r="AD80" s="140"/>
      <c r="AE80" s="140"/>
    </row>
    <row r="81" spans="1:65" s="2" customFormat="1" ht="22.9" customHeight="1">
      <c r="A81" s="34"/>
      <c r="B81" s="35"/>
      <c r="C81" s="75" t="s">
        <v>119</v>
      </c>
      <c r="D81" s="36"/>
      <c r="E81" s="36"/>
      <c r="F81" s="36"/>
      <c r="G81" s="36"/>
      <c r="H81" s="36"/>
      <c r="I81" s="36"/>
      <c r="J81" s="146">
        <f>BK81</f>
        <v>0</v>
      </c>
      <c r="K81" s="36"/>
      <c r="L81" s="39"/>
      <c r="M81" s="71"/>
      <c r="N81" s="147"/>
      <c r="O81" s="72"/>
      <c r="P81" s="148">
        <f>P82+P88</f>
        <v>0</v>
      </c>
      <c r="Q81" s="72"/>
      <c r="R81" s="148">
        <f>R82+R88</f>
        <v>0</v>
      </c>
      <c r="S81" s="72"/>
      <c r="T81" s="149">
        <f>T82+T88</f>
        <v>0</v>
      </c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T81" s="17" t="s">
        <v>66</v>
      </c>
      <c r="AU81" s="17" t="s">
        <v>105</v>
      </c>
      <c r="BK81" s="150">
        <f>BK82+BK88</f>
        <v>0</v>
      </c>
    </row>
    <row r="82" spans="1:65" s="14" customFormat="1" ht="25.9" customHeight="1">
      <c r="B82" s="211"/>
      <c r="C82" s="212"/>
      <c r="D82" s="213" t="s">
        <v>66</v>
      </c>
      <c r="E82" s="214" t="s">
        <v>270</v>
      </c>
      <c r="F82" s="214" t="s">
        <v>271</v>
      </c>
      <c r="G82" s="212"/>
      <c r="H82" s="212"/>
      <c r="I82" s="215"/>
      <c r="J82" s="216">
        <f>BK82</f>
        <v>0</v>
      </c>
      <c r="K82" s="212"/>
      <c r="L82" s="217"/>
      <c r="M82" s="230"/>
      <c r="N82" s="231"/>
      <c r="O82" s="231"/>
      <c r="P82" s="232">
        <f>SUM(P83:P87)</f>
        <v>0</v>
      </c>
      <c r="Q82" s="231"/>
      <c r="R82" s="232">
        <f>SUM(R83:R87)</f>
        <v>0</v>
      </c>
      <c r="S82" s="231"/>
      <c r="T82" s="233">
        <f>SUM(T83:T87)</f>
        <v>0</v>
      </c>
      <c r="AR82" s="222" t="s">
        <v>141</v>
      </c>
      <c r="AT82" s="223" t="s">
        <v>66</v>
      </c>
      <c r="AU82" s="223" t="s">
        <v>67</v>
      </c>
      <c r="AY82" s="222" t="s">
        <v>126</v>
      </c>
      <c r="BK82" s="224">
        <f>SUM(BK83:BK87)</f>
        <v>0</v>
      </c>
    </row>
    <row r="83" spans="1:65" s="2" customFormat="1" ht="66.75" customHeight="1">
      <c r="A83" s="34"/>
      <c r="B83" s="35"/>
      <c r="C83" s="151" t="s">
        <v>75</v>
      </c>
      <c r="D83" s="151" t="s">
        <v>120</v>
      </c>
      <c r="E83" s="152" t="s">
        <v>575</v>
      </c>
      <c r="F83" s="153" t="s">
        <v>576</v>
      </c>
      <c r="G83" s="154" t="s">
        <v>123</v>
      </c>
      <c r="H83" s="155">
        <v>25</v>
      </c>
      <c r="I83" s="156"/>
      <c r="J83" s="157">
        <f>ROUND(I83*H83,2)</f>
        <v>0</v>
      </c>
      <c r="K83" s="153" t="s">
        <v>124</v>
      </c>
      <c r="L83" s="39"/>
      <c r="M83" s="158" t="s">
        <v>19</v>
      </c>
      <c r="N83" s="159" t="s">
        <v>38</v>
      </c>
      <c r="O83" s="64"/>
      <c r="P83" s="160">
        <f>O83*H83</f>
        <v>0</v>
      </c>
      <c r="Q83" s="160">
        <v>0</v>
      </c>
      <c r="R83" s="160">
        <f>Q83*H83</f>
        <v>0</v>
      </c>
      <c r="S83" s="160">
        <v>0</v>
      </c>
      <c r="T83" s="161">
        <f>S83*H83</f>
        <v>0</v>
      </c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R83" s="162" t="s">
        <v>125</v>
      </c>
      <c r="AT83" s="162" t="s">
        <v>120</v>
      </c>
      <c r="AU83" s="162" t="s">
        <v>75</v>
      </c>
      <c r="AY83" s="17" t="s">
        <v>126</v>
      </c>
      <c r="BE83" s="163">
        <f>IF(N83="základní",J83,0)</f>
        <v>0</v>
      </c>
      <c r="BF83" s="163">
        <f>IF(N83="snížená",J83,0)</f>
        <v>0</v>
      </c>
      <c r="BG83" s="163">
        <f>IF(N83="zákl. přenesená",J83,0)</f>
        <v>0</v>
      </c>
      <c r="BH83" s="163">
        <f>IF(N83="sníž. přenesená",J83,0)</f>
        <v>0</v>
      </c>
      <c r="BI83" s="163">
        <f>IF(N83="nulová",J83,0)</f>
        <v>0</v>
      </c>
      <c r="BJ83" s="17" t="s">
        <v>75</v>
      </c>
      <c r="BK83" s="163">
        <f>ROUND(I83*H83,2)</f>
        <v>0</v>
      </c>
      <c r="BL83" s="17" t="s">
        <v>125</v>
      </c>
      <c r="BM83" s="162" t="s">
        <v>577</v>
      </c>
    </row>
    <row r="84" spans="1:65" s="2" customFormat="1" ht="19.5">
      <c r="A84" s="34"/>
      <c r="B84" s="35"/>
      <c r="C84" s="36"/>
      <c r="D84" s="166" t="s">
        <v>175</v>
      </c>
      <c r="E84" s="36"/>
      <c r="F84" s="197" t="s">
        <v>578</v>
      </c>
      <c r="G84" s="36"/>
      <c r="H84" s="36"/>
      <c r="I84" s="198"/>
      <c r="J84" s="36"/>
      <c r="K84" s="36"/>
      <c r="L84" s="39"/>
      <c r="M84" s="199"/>
      <c r="N84" s="200"/>
      <c r="O84" s="64"/>
      <c r="P84" s="64"/>
      <c r="Q84" s="64"/>
      <c r="R84" s="64"/>
      <c r="S84" s="64"/>
      <c r="T84" s="65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T84" s="17" t="s">
        <v>175</v>
      </c>
      <c r="AU84" s="17" t="s">
        <v>75</v>
      </c>
    </row>
    <row r="85" spans="1:65" s="2" customFormat="1" ht="44.25" customHeight="1">
      <c r="A85" s="34"/>
      <c r="B85" s="35"/>
      <c r="C85" s="151" t="s">
        <v>77</v>
      </c>
      <c r="D85" s="151" t="s">
        <v>120</v>
      </c>
      <c r="E85" s="152" t="s">
        <v>579</v>
      </c>
      <c r="F85" s="153" t="s">
        <v>580</v>
      </c>
      <c r="G85" s="154" t="s">
        <v>581</v>
      </c>
      <c r="H85" s="155">
        <v>2</v>
      </c>
      <c r="I85" s="156"/>
      <c r="J85" s="157">
        <f>ROUND(I85*H85,2)</f>
        <v>0</v>
      </c>
      <c r="K85" s="153" t="s">
        <v>124</v>
      </c>
      <c r="L85" s="39"/>
      <c r="M85" s="158" t="s">
        <v>19</v>
      </c>
      <c r="N85" s="159" t="s">
        <v>38</v>
      </c>
      <c r="O85" s="64"/>
      <c r="P85" s="160">
        <f>O85*H85</f>
        <v>0</v>
      </c>
      <c r="Q85" s="160">
        <v>0</v>
      </c>
      <c r="R85" s="160">
        <f>Q85*H85</f>
        <v>0</v>
      </c>
      <c r="S85" s="160">
        <v>0</v>
      </c>
      <c r="T85" s="161">
        <f>S85*H85</f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R85" s="162" t="s">
        <v>125</v>
      </c>
      <c r="AT85" s="162" t="s">
        <v>120</v>
      </c>
      <c r="AU85" s="162" t="s">
        <v>75</v>
      </c>
      <c r="AY85" s="17" t="s">
        <v>126</v>
      </c>
      <c r="BE85" s="163">
        <f>IF(N85="základní",J85,0)</f>
        <v>0</v>
      </c>
      <c r="BF85" s="163">
        <f>IF(N85="snížená",J85,0)</f>
        <v>0</v>
      </c>
      <c r="BG85" s="163">
        <f>IF(N85="zákl. přenesená",J85,0)</f>
        <v>0</v>
      </c>
      <c r="BH85" s="163">
        <f>IF(N85="sníž. přenesená",J85,0)</f>
        <v>0</v>
      </c>
      <c r="BI85" s="163">
        <f>IF(N85="nulová",J85,0)</f>
        <v>0</v>
      </c>
      <c r="BJ85" s="17" t="s">
        <v>75</v>
      </c>
      <c r="BK85" s="163">
        <f>ROUND(I85*H85,2)</f>
        <v>0</v>
      </c>
      <c r="BL85" s="17" t="s">
        <v>125</v>
      </c>
      <c r="BM85" s="162" t="s">
        <v>582</v>
      </c>
    </row>
    <row r="86" spans="1:65" s="2" customFormat="1" ht="44.25" customHeight="1">
      <c r="A86" s="34"/>
      <c r="B86" s="35"/>
      <c r="C86" s="151" t="s">
        <v>181</v>
      </c>
      <c r="D86" s="151" t="s">
        <v>120</v>
      </c>
      <c r="E86" s="152" t="s">
        <v>583</v>
      </c>
      <c r="F86" s="153" t="s">
        <v>584</v>
      </c>
      <c r="G86" s="154" t="s">
        <v>123</v>
      </c>
      <c r="H86" s="155">
        <v>3</v>
      </c>
      <c r="I86" s="156"/>
      <c r="J86" s="157">
        <f>ROUND(I86*H86,2)</f>
        <v>0</v>
      </c>
      <c r="K86" s="153" t="s">
        <v>124</v>
      </c>
      <c r="L86" s="39"/>
      <c r="M86" s="158" t="s">
        <v>19</v>
      </c>
      <c r="N86" s="159" t="s">
        <v>38</v>
      </c>
      <c r="O86" s="64"/>
      <c r="P86" s="160">
        <f>O86*H86</f>
        <v>0</v>
      </c>
      <c r="Q86" s="160">
        <v>0</v>
      </c>
      <c r="R86" s="160">
        <f>Q86*H86</f>
        <v>0</v>
      </c>
      <c r="S86" s="160">
        <v>0</v>
      </c>
      <c r="T86" s="161">
        <f>S86*H86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62" t="s">
        <v>125</v>
      </c>
      <c r="AT86" s="162" t="s">
        <v>120</v>
      </c>
      <c r="AU86" s="162" t="s">
        <v>75</v>
      </c>
      <c r="AY86" s="17" t="s">
        <v>126</v>
      </c>
      <c r="BE86" s="163">
        <f>IF(N86="základní",J86,0)</f>
        <v>0</v>
      </c>
      <c r="BF86" s="163">
        <f>IF(N86="snížená",J86,0)</f>
        <v>0</v>
      </c>
      <c r="BG86" s="163">
        <f>IF(N86="zákl. přenesená",J86,0)</f>
        <v>0</v>
      </c>
      <c r="BH86" s="163">
        <f>IF(N86="sníž. přenesená",J86,0)</f>
        <v>0</v>
      </c>
      <c r="BI86" s="163">
        <f>IF(N86="nulová",J86,0)</f>
        <v>0</v>
      </c>
      <c r="BJ86" s="17" t="s">
        <v>75</v>
      </c>
      <c r="BK86" s="163">
        <f>ROUND(I86*H86,2)</f>
        <v>0</v>
      </c>
      <c r="BL86" s="17" t="s">
        <v>125</v>
      </c>
      <c r="BM86" s="162" t="s">
        <v>585</v>
      </c>
    </row>
    <row r="87" spans="1:65" s="2" customFormat="1" ht="49.15" customHeight="1">
      <c r="A87" s="34"/>
      <c r="B87" s="35"/>
      <c r="C87" s="151" t="s">
        <v>135</v>
      </c>
      <c r="D87" s="151" t="s">
        <v>120</v>
      </c>
      <c r="E87" s="152" t="s">
        <v>586</v>
      </c>
      <c r="F87" s="153" t="s">
        <v>587</v>
      </c>
      <c r="G87" s="154" t="s">
        <v>581</v>
      </c>
      <c r="H87" s="155">
        <v>2</v>
      </c>
      <c r="I87" s="156"/>
      <c r="J87" s="157">
        <f>ROUND(I87*H87,2)</f>
        <v>0</v>
      </c>
      <c r="K87" s="153" t="s">
        <v>124</v>
      </c>
      <c r="L87" s="39"/>
      <c r="M87" s="158" t="s">
        <v>19</v>
      </c>
      <c r="N87" s="159" t="s">
        <v>38</v>
      </c>
      <c r="O87" s="64"/>
      <c r="P87" s="160">
        <f>O87*H87</f>
        <v>0</v>
      </c>
      <c r="Q87" s="160">
        <v>0</v>
      </c>
      <c r="R87" s="160">
        <f>Q87*H87</f>
        <v>0</v>
      </c>
      <c r="S87" s="160">
        <v>0</v>
      </c>
      <c r="T87" s="161">
        <f>S87*H87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162" t="s">
        <v>125</v>
      </c>
      <c r="AT87" s="162" t="s">
        <v>120</v>
      </c>
      <c r="AU87" s="162" t="s">
        <v>75</v>
      </c>
      <c r="AY87" s="17" t="s">
        <v>126</v>
      </c>
      <c r="BE87" s="163">
        <f>IF(N87="základní",J87,0)</f>
        <v>0</v>
      </c>
      <c r="BF87" s="163">
        <f>IF(N87="snížená",J87,0)</f>
        <v>0</v>
      </c>
      <c r="BG87" s="163">
        <f>IF(N87="zákl. přenesená",J87,0)</f>
        <v>0</v>
      </c>
      <c r="BH87" s="163">
        <f>IF(N87="sníž. přenesená",J87,0)</f>
        <v>0</v>
      </c>
      <c r="BI87" s="163">
        <f>IF(N87="nulová",J87,0)</f>
        <v>0</v>
      </c>
      <c r="BJ87" s="17" t="s">
        <v>75</v>
      </c>
      <c r="BK87" s="163">
        <f>ROUND(I87*H87,2)</f>
        <v>0</v>
      </c>
      <c r="BL87" s="17" t="s">
        <v>125</v>
      </c>
      <c r="BM87" s="162" t="s">
        <v>588</v>
      </c>
    </row>
    <row r="88" spans="1:65" s="14" customFormat="1" ht="25.9" customHeight="1">
      <c r="B88" s="211"/>
      <c r="C88" s="212"/>
      <c r="D88" s="213" t="s">
        <v>66</v>
      </c>
      <c r="E88" s="214" t="s">
        <v>589</v>
      </c>
      <c r="F88" s="214" t="s">
        <v>590</v>
      </c>
      <c r="G88" s="212"/>
      <c r="H88" s="212"/>
      <c r="I88" s="215"/>
      <c r="J88" s="216">
        <f>BK88</f>
        <v>0</v>
      </c>
      <c r="K88" s="212"/>
      <c r="L88" s="217"/>
      <c r="M88" s="230"/>
      <c r="N88" s="231"/>
      <c r="O88" s="231"/>
      <c r="P88" s="232">
        <f>SUM(P89:P104)</f>
        <v>0</v>
      </c>
      <c r="Q88" s="231"/>
      <c r="R88" s="232">
        <f>SUM(R89:R104)</f>
        <v>0</v>
      </c>
      <c r="S88" s="231"/>
      <c r="T88" s="233">
        <f>SUM(T89:T104)</f>
        <v>0</v>
      </c>
      <c r="AR88" s="222" t="s">
        <v>147</v>
      </c>
      <c r="AT88" s="223" t="s">
        <v>66</v>
      </c>
      <c r="AU88" s="223" t="s">
        <v>67</v>
      </c>
      <c r="AY88" s="222" t="s">
        <v>126</v>
      </c>
      <c r="BK88" s="224">
        <f>SUM(BK89:BK104)</f>
        <v>0</v>
      </c>
    </row>
    <row r="89" spans="1:65" s="2" customFormat="1" ht="44.25" customHeight="1">
      <c r="A89" s="34"/>
      <c r="B89" s="35"/>
      <c r="C89" s="151" t="s">
        <v>141</v>
      </c>
      <c r="D89" s="151" t="s">
        <v>120</v>
      </c>
      <c r="E89" s="152" t="s">
        <v>591</v>
      </c>
      <c r="F89" s="153" t="s">
        <v>592</v>
      </c>
      <c r="G89" s="154" t="s">
        <v>593</v>
      </c>
      <c r="H89" s="234">
        <v>3</v>
      </c>
      <c r="I89" s="156"/>
      <c r="J89" s="157">
        <f>ROUND(I89*H89,2)</f>
        <v>0</v>
      </c>
      <c r="K89" s="153" t="s">
        <v>124</v>
      </c>
      <c r="L89" s="39"/>
      <c r="M89" s="158" t="s">
        <v>19</v>
      </c>
      <c r="N89" s="159" t="s">
        <v>38</v>
      </c>
      <c r="O89" s="64"/>
      <c r="P89" s="160">
        <f>O89*H89</f>
        <v>0</v>
      </c>
      <c r="Q89" s="160">
        <v>0</v>
      </c>
      <c r="R89" s="160">
        <f>Q89*H89</f>
        <v>0</v>
      </c>
      <c r="S89" s="160">
        <v>0</v>
      </c>
      <c r="T89" s="161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62" t="s">
        <v>141</v>
      </c>
      <c r="AT89" s="162" t="s">
        <v>120</v>
      </c>
      <c r="AU89" s="162" t="s">
        <v>75</v>
      </c>
      <c r="AY89" s="17" t="s">
        <v>126</v>
      </c>
      <c r="BE89" s="163">
        <f>IF(N89="základní",J89,0)</f>
        <v>0</v>
      </c>
      <c r="BF89" s="163">
        <f>IF(N89="snížená",J89,0)</f>
        <v>0</v>
      </c>
      <c r="BG89" s="163">
        <f>IF(N89="zákl. přenesená",J89,0)</f>
        <v>0</v>
      </c>
      <c r="BH89" s="163">
        <f>IF(N89="sníž. přenesená",J89,0)</f>
        <v>0</v>
      </c>
      <c r="BI89" s="163">
        <f>IF(N89="nulová",J89,0)</f>
        <v>0</v>
      </c>
      <c r="BJ89" s="17" t="s">
        <v>75</v>
      </c>
      <c r="BK89" s="163">
        <f>ROUND(I89*H89,2)</f>
        <v>0</v>
      </c>
      <c r="BL89" s="17" t="s">
        <v>141</v>
      </c>
      <c r="BM89" s="162" t="s">
        <v>594</v>
      </c>
    </row>
    <row r="90" spans="1:65" s="2" customFormat="1" ht="19.5">
      <c r="A90" s="34"/>
      <c r="B90" s="35"/>
      <c r="C90" s="36"/>
      <c r="D90" s="166" t="s">
        <v>175</v>
      </c>
      <c r="E90" s="36"/>
      <c r="F90" s="197" t="s">
        <v>595</v>
      </c>
      <c r="G90" s="36"/>
      <c r="H90" s="36"/>
      <c r="I90" s="198"/>
      <c r="J90" s="36"/>
      <c r="K90" s="36"/>
      <c r="L90" s="39"/>
      <c r="M90" s="199"/>
      <c r="N90" s="200"/>
      <c r="O90" s="64"/>
      <c r="P90" s="64"/>
      <c r="Q90" s="64"/>
      <c r="R90" s="64"/>
      <c r="S90" s="64"/>
      <c r="T90" s="65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7" t="s">
        <v>175</v>
      </c>
      <c r="AU90" s="17" t="s">
        <v>75</v>
      </c>
    </row>
    <row r="91" spans="1:65" s="2" customFormat="1" ht="49.15" customHeight="1">
      <c r="A91" s="34"/>
      <c r="B91" s="35"/>
      <c r="C91" s="151" t="s">
        <v>147</v>
      </c>
      <c r="D91" s="151" t="s">
        <v>120</v>
      </c>
      <c r="E91" s="152" t="s">
        <v>596</v>
      </c>
      <c r="F91" s="153" t="s">
        <v>597</v>
      </c>
      <c r="G91" s="154" t="s">
        <v>593</v>
      </c>
      <c r="H91" s="234">
        <v>3</v>
      </c>
      <c r="I91" s="156"/>
      <c r="J91" s="157">
        <f>ROUND(I91*H91,2)</f>
        <v>0</v>
      </c>
      <c r="K91" s="153" t="s">
        <v>124</v>
      </c>
      <c r="L91" s="39"/>
      <c r="M91" s="158" t="s">
        <v>19</v>
      </c>
      <c r="N91" s="159" t="s">
        <v>38</v>
      </c>
      <c r="O91" s="64"/>
      <c r="P91" s="160">
        <f>O91*H91</f>
        <v>0</v>
      </c>
      <c r="Q91" s="160">
        <v>0</v>
      </c>
      <c r="R91" s="160">
        <f>Q91*H91</f>
        <v>0</v>
      </c>
      <c r="S91" s="160">
        <v>0</v>
      </c>
      <c r="T91" s="161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62" t="s">
        <v>141</v>
      </c>
      <c r="AT91" s="162" t="s">
        <v>120</v>
      </c>
      <c r="AU91" s="162" t="s">
        <v>75</v>
      </c>
      <c r="AY91" s="17" t="s">
        <v>126</v>
      </c>
      <c r="BE91" s="163">
        <f>IF(N91="základní",J91,0)</f>
        <v>0</v>
      </c>
      <c r="BF91" s="163">
        <f>IF(N91="snížená",J91,0)</f>
        <v>0</v>
      </c>
      <c r="BG91" s="163">
        <f>IF(N91="zákl. přenesená",J91,0)</f>
        <v>0</v>
      </c>
      <c r="BH91" s="163">
        <f>IF(N91="sníž. přenesená",J91,0)</f>
        <v>0</v>
      </c>
      <c r="BI91" s="163">
        <f>IF(N91="nulová",J91,0)</f>
        <v>0</v>
      </c>
      <c r="BJ91" s="17" t="s">
        <v>75</v>
      </c>
      <c r="BK91" s="163">
        <f>ROUND(I91*H91,2)</f>
        <v>0</v>
      </c>
      <c r="BL91" s="17" t="s">
        <v>141</v>
      </c>
      <c r="BM91" s="162" t="s">
        <v>598</v>
      </c>
    </row>
    <row r="92" spans="1:65" s="2" customFormat="1" ht="19.5">
      <c r="A92" s="34"/>
      <c r="B92" s="35"/>
      <c r="C92" s="36"/>
      <c r="D92" s="166" t="s">
        <v>175</v>
      </c>
      <c r="E92" s="36"/>
      <c r="F92" s="197" t="s">
        <v>595</v>
      </c>
      <c r="G92" s="36"/>
      <c r="H92" s="36"/>
      <c r="I92" s="198"/>
      <c r="J92" s="36"/>
      <c r="K92" s="36"/>
      <c r="L92" s="39"/>
      <c r="M92" s="199"/>
      <c r="N92" s="200"/>
      <c r="O92" s="64"/>
      <c r="P92" s="64"/>
      <c r="Q92" s="64"/>
      <c r="R92" s="64"/>
      <c r="S92" s="64"/>
      <c r="T92" s="65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7" t="s">
        <v>175</v>
      </c>
      <c r="AU92" s="17" t="s">
        <v>75</v>
      </c>
    </row>
    <row r="93" spans="1:65" s="2" customFormat="1" ht="37.9" customHeight="1">
      <c r="A93" s="34"/>
      <c r="B93" s="35"/>
      <c r="C93" s="151" t="s">
        <v>151</v>
      </c>
      <c r="D93" s="151" t="s">
        <v>120</v>
      </c>
      <c r="E93" s="152" t="s">
        <v>599</v>
      </c>
      <c r="F93" s="153" t="s">
        <v>600</v>
      </c>
      <c r="G93" s="154" t="s">
        <v>593</v>
      </c>
      <c r="H93" s="234">
        <v>3.1</v>
      </c>
      <c r="I93" s="156"/>
      <c r="J93" s="157">
        <f>ROUND(I93*H93,2)</f>
        <v>0</v>
      </c>
      <c r="K93" s="153" t="s">
        <v>124</v>
      </c>
      <c r="L93" s="39"/>
      <c r="M93" s="158" t="s">
        <v>19</v>
      </c>
      <c r="N93" s="159" t="s">
        <v>38</v>
      </c>
      <c r="O93" s="64"/>
      <c r="P93" s="160">
        <f>O93*H93</f>
        <v>0</v>
      </c>
      <c r="Q93" s="160">
        <v>0</v>
      </c>
      <c r="R93" s="160">
        <f>Q93*H93</f>
        <v>0</v>
      </c>
      <c r="S93" s="160">
        <v>0</v>
      </c>
      <c r="T93" s="161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62" t="s">
        <v>141</v>
      </c>
      <c r="AT93" s="162" t="s">
        <v>120</v>
      </c>
      <c r="AU93" s="162" t="s">
        <v>75</v>
      </c>
      <c r="AY93" s="17" t="s">
        <v>126</v>
      </c>
      <c r="BE93" s="163">
        <f>IF(N93="základní",J93,0)</f>
        <v>0</v>
      </c>
      <c r="BF93" s="163">
        <f>IF(N93="snížená",J93,0)</f>
        <v>0</v>
      </c>
      <c r="BG93" s="163">
        <f>IF(N93="zákl. přenesená",J93,0)</f>
        <v>0</v>
      </c>
      <c r="BH93" s="163">
        <f>IF(N93="sníž. přenesená",J93,0)</f>
        <v>0</v>
      </c>
      <c r="BI93" s="163">
        <f>IF(N93="nulová",J93,0)</f>
        <v>0</v>
      </c>
      <c r="BJ93" s="17" t="s">
        <v>75</v>
      </c>
      <c r="BK93" s="163">
        <f>ROUND(I93*H93,2)</f>
        <v>0</v>
      </c>
      <c r="BL93" s="17" t="s">
        <v>141</v>
      </c>
      <c r="BM93" s="162" t="s">
        <v>601</v>
      </c>
    </row>
    <row r="94" spans="1:65" s="2" customFormat="1" ht="19.5">
      <c r="A94" s="34"/>
      <c r="B94" s="35"/>
      <c r="C94" s="36"/>
      <c r="D94" s="166" t="s">
        <v>175</v>
      </c>
      <c r="E94" s="36"/>
      <c r="F94" s="197" t="s">
        <v>602</v>
      </c>
      <c r="G94" s="36"/>
      <c r="H94" s="36"/>
      <c r="I94" s="198"/>
      <c r="J94" s="36"/>
      <c r="K94" s="36"/>
      <c r="L94" s="39"/>
      <c r="M94" s="199"/>
      <c r="N94" s="200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175</v>
      </c>
      <c r="AU94" s="17" t="s">
        <v>75</v>
      </c>
    </row>
    <row r="95" spans="1:65" s="2" customFormat="1" ht="37.9" customHeight="1">
      <c r="A95" s="34"/>
      <c r="B95" s="35"/>
      <c r="C95" s="151" t="s">
        <v>156</v>
      </c>
      <c r="D95" s="151" t="s">
        <v>120</v>
      </c>
      <c r="E95" s="152" t="s">
        <v>603</v>
      </c>
      <c r="F95" s="153" t="s">
        <v>604</v>
      </c>
      <c r="G95" s="154" t="s">
        <v>593</v>
      </c>
      <c r="H95" s="234">
        <v>2</v>
      </c>
      <c r="I95" s="156"/>
      <c r="J95" s="157">
        <f>ROUND(I95*H95,2)</f>
        <v>0</v>
      </c>
      <c r="K95" s="153" t="s">
        <v>124</v>
      </c>
      <c r="L95" s="39"/>
      <c r="M95" s="158" t="s">
        <v>19</v>
      </c>
      <c r="N95" s="159" t="s">
        <v>38</v>
      </c>
      <c r="O95" s="64"/>
      <c r="P95" s="160">
        <f>O95*H95</f>
        <v>0</v>
      </c>
      <c r="Q95" s="160">
        <v>0</v>
      </c>
      <c r="R95" s="160">
        <f>Q95*H95</f>
        <v>0</v>
      </c>
      <c r="S95" s="160">
        <v>0</v>
      </c>
      <c r="T95" s="161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62" t="s">
        <v>141</v>
      </c>
      <c r="AT95" s="162" t="s">
        <v>120</v>
      </c>
      <c r="AU95" s="162" t="s">
        <v>75</v>
      </c>
      <c r="AY95" s="17" t="s">
        <v>126</v>
      </c>
      <c r="BE95" s="163">
        <f>IF(N95="základní",J95,0)</f>
        <v>0</v>
      </c>
      <c r="BF95" s="163">
        <f>IF(N95="snížená",J95,0)</f>
        <v>0</v>
      </c>
      <c r="BG95" s="163">
        <f>IF(N95="zákl. přenesená",J95,0)</f>
        <v>0</v>
      </c>
      <c r="BH95" s="163">
        <f>IF(N95="sníž. přenesená",J95,0)</f>
        <v>0</v>
      </c>
      <c r="BI95" s="163">
        <f>IF(N95="nulová",J95,0)</f>
        <v>0</v>
      </c>
      <c r="BJ95" s="17" t="s">
        <v>75</v>
      </c>
      <c r="BK95" s="163">
        <f>ROUND(I95*H95,2)</f>
        <v>0</v>
      </c>
      <c r="BL95" s="17" t="s">
        <v>141</v>
      </c>
      <c r="BM95" s="162" t="s">
        <v>605</v>
      </c>
    </row>
    <row r="96" spans="1:65" s="2" customFormat="1" ht="19.5">
      <c r="A96" s="34"/>
      <c r="B96" s="35"/>
      <c r="C96" s="36"/>
      <c r="D96" s="166" t="s">
        <v>175</v>
      </c>
      <c r="E96" s="36"/>
      <c r="F96" s="197" t="s">
        <v>606</v>
      </c>
      <c r="G96" s="36"/>
      <c r="H96" s="36"/>
      <c r="I96" s="198"/>
      <c r="J96" s="36"/>
      <c r="K96" s="36"/>
      <c r="L96" s="39"/>
      <c r="M96" s="199"/>
      <c r="N96" s="200"/>
      <c r="O96" s="64"/>
      <c r="P96" s="64"/>
      <c r="Q96" s="64"/>
      <c r="R96" s="64"/>
      <c r="S96" s="64"/>
      <c r="T96" s="65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7" t="s">
        <v>175</v>
      </c>
      <c r="AU96" s="17" t="s">
        <v>75</v>
      </c>
    </row>
    <row r="97" spans="1:65" s="2" customFormat="1" ht="16.5" customHeight="1">
      <c r="A97" s="34"/>
      <c r="B97" s="35"/>
      <c r="C97" s="151" t="s">
        <v>162</v>
      </c>
      <c r="D97" s="151" t="s">
        <v>120</v>
      </c>
      <c r="E97" s="152" t="s">
        <v>607</v>
      </c>
      <c r="F97" s="153" t="s">
        <v>608</v>
      </c>
      <c r="G97" s="154" t="s">
        <v>593</v>
      </c>
      <c r="H97" s="234">
        <v>1.5</v>
      </c>
      <c r="I97" s="156"/>
      <c r="J97" s="157">
        <f>ROUND(I97*H97,2)</f>
        <v>0</v>
      </c>
      <c r="K97" s="153" t="s">
        <v>124</v>
      </c>
      <c r="L97" s="39"/>
      <c r="M97" s="158" t="s">
        <v>19</v>
      </c>
      <c r="N97" s="159" t="s">
        <v>38</v>
      </c>
      <c r="O97" s="64"/>
      <c r="P97" s="160">
        <f>O97*H97</f>
        <v>0</v>
      </c>
      <c r="Q97" s="160">
        <v>0</v>
      </c>
      <c r="R97" s="160">
        <f>Q97*H97</f>
        <v>0</v>
      </c>
      <c r="S97" s="160">
        <v>0</v>
      </c>
      <c r="T97" s="161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62" t="s">
        <v>141</v>
      </c>
      <c r="AT97" s="162" t="s">
        <v>120</v>
      </c>
      <c r="AU97" s="162" t="s">
        <v>75</v>
      </c>
      <c r="AY97" s="17" t="s">
        <v>126</v>
      </c>
      <c r="BE97" s="163">
        <f>IF(N97="základní",J97,0)</f>
        <v>0</v>
      </c>
      <c r="BF97" s="163">
        <f>IF(N97="snížená",J97,0)</f>
        <v>0</v>
      </c>
      <c r="BG97" s="163">
        <f>IF(N97="zákl. přenesená",J97,0)</f>
        <v>0</v>
      </c>
      <c r="BH97" s="163">
        <f>IF(N97="sníž. přenesená",J97,0)</f>
        <v>0</v>
      </c>
      <c r="BI97" s="163">
        <f>IF(N97="nulová",J97,0)</f>
        <v>0</v>
      </c>
      <c r="BJ97" s="17" t="s">
        <v>75</v>
      </c>
      <c r="BK97" s="163">
        <f>ROUND(I97*H97,2)</f>
        <v>0</v>
      </c>
      <c r="BL97" s="17" t="s">
        <v>141</v>
      </c>
      <c r="BM97" s="162" t="s">
        <v>609</v>
      </c>
    </row>
    <row r="98" spans="1:65" s="2" customFormat="1" ht="19.5">
      <c r="A98" s="34"/>
      <c r="B98" s="35"/>
      <c r="C98" s="36"/>
      <c r="D98" s="166" t="s">
        <v>175</v>
      </c>
      <c r="E98" s="36"/>
      <c r="F98" s="197" t="s">
        <v>595</v>
      </c>
      <c r="G98" s="36"/>
      <c r="H98" s="36"/>
      <c r="I98" s="198"/>
      <c r="J98" s="36"/>
      <c r="K98" s="36"/>
      <c r="L98" s="39"/>
      <c r="M98" s="199"/>
      <c r="N98" s="200"/>
      <c r="O98" s="64"/>
      <c r="P98" s="64"/>
      <c r="Q98" s="64"/>
      <c r="R98" s="64"/>
      <c r="S98" s="64"/>
      <c r="T98" s="65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7" t="s">
        <v>175</v>
      </c>
      <c r="AU98" s="17" t="s">
        <v>75</v>
      </c>
    </row>
    <row r="99" spans="1:65" s="2" customFormat="1" ht="16.5" customHeight="1">
      <c r="A99" s="34"/>
      <c r="B99" s="35"/>
      <c r="C99" s="151" t="s">
        <v>167</v>
      </c>
      <c r="D99" s="151" t="s">
        <v>120</v>
      </c>
      <c r="E99" s="152" t="s">
        <v>610</v>
      </c>
      <c r="F99" s="153" t="s">
        <v>611</v>
      </c>
      <c r="G99" s="154" t="s">
        <v>593</v>
      </c>
      <c r="H99" s="234">
        <v>1.5</v>
      </c>
      <c r="I99" s="156"/>
      <c r="J99" s="157">
        <f>ROUND(I99*H99,2)</f>
        <v>0</v>
      </c>
      <c r="K99" s="153" t="s">
        <v>124</v>
      </c>
      <c r="L99" s="39"/>
      <c r="M99" s="158" t="s">
        <v>19</v>
      </c>
      <c r="N99" s="159" t="s">
        <v>38</v>
      </c>
      <c r="O99" s="64"/>
      <c r="P99" s="160">
        <f>O99*H99</f>
        <v>0</v>
      </c>
      <c r="Q99" s="160">
        <v>0</v>
      </c>
      <c r="R99" s="160">
        <f>Q99*H99</f>
        <v>0</v>
      </c>
      <c r="S99" s="160">
        <v>0</v>
      </c>
      <c r="T99" s="161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62" t="s">
        <v>141</v>
      </c>
      <c r="AT99" s="162" t="s">
        <v>120</v>
      </c>
      <c r="AU99" s="162" t="s">
        <v>75</v>
      </c>
      <c r="AY99" s="17" t="s">
        <v>126</v>
      </c>
      <c r="BE99" s="163">
        <f>IF(N99="základní",J99,0)</f>
        <v>0</v>
      </c>
      <c r="BF99" s="163">
        <f>IF(N99="snížená",J99,0)</f>
        <v>0</v>
      </c>
      <c r="BG99" s="163">
        <f>IF(N99="zákl. přenesená",J99,0)</f>
        <v>0</v>
      </c>
      <c r="BH99" s="163">
        <f>IF(N99="sníž. přenesená",J99,0)</f>
        <v>0</v>
      </c>
      <c r="BI99" s="163">
        <f>IF(N99="nulová",J99,0)</f>
        <v>0</v>
      </c>
      <c r="BJ99" s="17" t="s">
        <v>75</v>
      </c>
      <c r="BK99" s="163">
        <f>ROUND(I99*H99,2)</f>
        <v>0</v>
      </c>
      <c r="BL99" s="17" t="s">
        <v>141</v>
      </c>
      <c r="BM99" s="162" t="s">
        <v>612</v>
      </c>
    </row>
    <row r="100" spans="1:65" s="2" customFormat="1" ht="19.5">
      <c r="A100" s="34"/>
      <c r="B100" s="35"/>
      <c r="C100" s="36"/>
      <c r="D100" s="166" t="s">
        <v>175</v>
      </c>
      <c r="E100" s="36"/>
      <c r="F100" s="197" t="s">
        <v>595</v>
      </c>
      <c r="G100" s="36"/>
      <c r="H100" s="36"/>
      <c r="I100" s="198"/>
      <c r="J100" s="36"/>
      <c r="K100" s="36"/>
      <c r="L100" s="39"/>
      <c r="M100" s="199"/>
      <c r="N100" s="200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175</v>
      </c>
      <c r="AU100" s="17" t="s">
        <v>75</v>
      </c>
    </row>
    <row r="101" spans="1:65" s="2" customFormat="1" ht="16.5" customHeight="1">
      <c r="A101" s="34"/>
      <c r="B101" s="35"/>
      <c r="C101" s="151" t="s">
        <v>171</v>
      </c>
      <c r="D101" s="151" t="s">
        <v>120</v>
      </c>
      <c r="E101" s="152" t="s">
        <v>613</v>
      </c>
      <c r="F101" s="153" t="s">
        <v>614</v>
      </c>
      <c r="G101" s="154" t="s">
        <v>593</v>
      </c>
      <c r="H101" s="234">
        <v>10.5</v>
      </c>
      <c r="I101" s="156"/>
      <c r="J101" s="157">
        <f>ROUND(I101*H101,2)</f>
        <v>0</v>
      </c>
      <c r="K101" s="153" t="s">
        <v>124</v>
      </c>
      <c r="L101" s="39"/>
      <c r="M101" s="158" t="s">
        <v>19</v>
      </c>
      <c r="N101" s="159" t="s">
        <v>38</v>
      </c>
      <c r="O101" s="64"/>
      <c r="P101" s="160">
        <f>O101*H101</f>
        <v>0</v>
      </c>
      <c r="Q101" s="160">
        <v>0</v>
      </c>
      <c r="R101" s="160">
        <f>Q101*H101</f>
        <v>0</v>
      </c>
      <c r="S101" s="160">
        <v>0</v>
      </c>
      <c r="T101" s="161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62" t="s">
        <v>141</v>
      </c>
      <c r="AT101" s="162" t="s">
        <v>120</v>
      </c>
      <c r="AU101" s="162" t="s">
        <v>75</v>
      </c>
      <c r="AY101" s="17" t="s">
        <v>126</v>
      </c>
      <c r="BE101" s="163">
        <f>IF(N101="základní",J101,0)</f>
        <v>0</v>
      </c>
      <c r="BF101" s="163">
        <f>IF(N101="snížená",J101,0)</f>
        <v>0</v>
      </c>
      <c r="BG101" s="163">
        <f>IF(N101="zákl. přenesená",J101,0)</f>
        <v>0</v>
      </c>
      <c r="BH101" s="163">
        <f>IF(N101="sníž. přenesená",J101,0)</f>
        <v>0</v>
      </c>
      <c r="BI101" s="163">
        <f>IF(N101="nulová",J101,0)</f>
        <v>0</v>
      </c>
      <c r="BJ101" s="17" t="s">
        <v>75</v>
      </c>
      <c r="BK101" s="163">
        <f>ROUND(I101*H101,2)</f>
        <v>0</v>
      </c>
      <c r="BL101" s="17" t="s">
        <v>141</v>
      </c>
      <c r="BM101" s="162" t="s">
        <v>615</v>
      </c>
    </row>
    <row r="102" spans="1:65" s="2" customFormat="1" ht="19.5">
      <c r="A102" s="34"/>
      <c r="B102" s="35"/>
      <c r="C102" s="36"/>
      <c r="D102" s="166" t="s">
        <v>175</v>
      </c>
      <c r="E102" s="36"/>
      <c r="F102" s="197" t="s">
        <v>595</v>
      </c>
      <c r="G102" s="36"/>
      <c r="H102" s="36"/>
      <c r="I102" s="198"/>
      <c r="J102" s="36"/>
      <c r="K102" s="36"/>
      <c r="L102" s="39"/>
      <c r="M102" s="199"/>
      <c r="N102" s="200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175</v>
      </c>
      <c r="AU102" s="17" t="s">
        <v>75</v>
      </c>
    </row>
    <row r="103" spans="1:65" s="2" customFormat="1" ht="24.2" customHeight="1">
      <c r="A103" s="34"/>
      <c r="B103" s="35"/>
      <c r="C103" s="151" t="s">
        <v>177</v>
      </c>
      <c r="D103" s="151" t="s">
        <v>120</v>
      </c>
      <c r="E103" s="152" t="s">
        <v>616</v>
      </c>
      <c r="F103" s="153" t="s">
        <v>617</v>
      </c>
      <c r="G103" s="154" t="s">
        <v>593</v>
      </c>
      <c r="H103" s="234">
        <v>5</v>
      </c>
      <c r="I103" s="156"/>
      <c r="J103" s="157">
        <f>ROUND(I103*H103,2)</f>
        <v>0</v>
      </c>
      <c r="K103" s="153" t="s">
        <v>124</v>
      </c>
      <c r="L103" s="39"/>
      <c r="M103" s="158" t="s">
        <v>19</v>
      </c>
      <c r="N103" s="159" t="s">
        <v>38</v>
      </c>
      <c r="O103" s="64"/>
      <c r="P103" s="160">
        <f>O103*H103</f>
        <v>0</v>
      </c>
      <c r="Q103" s="160">
        <v>0</v>
      </c>
      <c r="R103" s="160">
        <f>Q103*H103</f>
        <v>0</v>
      </c>
      <c r="S103" s="160">
        <v>0</v>
      </c>
      <c r="T103" s="161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62" t="s">
        <v>141</v>
      </c>
      <c r="AT103" s="162" t="s">
        <v>120</v>
      </c>
      <c r="AU103" s="162" t="s">
        <v>75</v>
      </c>
      <c r="AY103" s="17" t="s">
        <v>126</v>
      </c>
      <c r="BE103" s="163">
        <f>IF(N103="základní",J103,0)</f>
        <v>0</v>
      </c>
      <c r="BF103" s="163">
        <f>IF(N103="snížená",J103,0)</f>
        <v>0</v>
      </c>
      <c r="BG103" s="163">
        <f>IF(N103="zákl. přenesená",J103,0)</f>
        <v>0</v>
      </c>
      <c r="BH103" s="163">
        <f>IF(N103="sníž. přenesená",J103,0)</f>
        <v>0</v>
      </c>
      <c r="BI103" s="163">
        <f>IF(N103="nulová",J103,0)</f>
        <v>0</v>
      </c>
      <c r="BJ103" s="17" t="s">
        <v>75</v>
      </c>
      <c r="BK103" s="163">
        <f>ROUND(I103*H103,2)</f>
        <v>0</v>
      </c>
      <c r="BL103" s="17" t="s">
        <v>141</v>
      </c>
      <c r="BM103" s="162" t="s">
        <v>618</v>
      </c>
    </row>
    <row r="104" spans="1:65" s="2" customFormat="1" ht="19.5">
      <c r="A104" s="34"/>
      <c r="B104" s="35"/>
      <c r="C104" s="36"/>
      <c r="D104" s="166" t="s">
        <v>175</v>
      </c>
      <c r="E104" s="36"/>
      <c r="F104" s="197" t="s">
        <v>595</v>
      </c>
      <c r="G104" s="36"/>
      <c r="H104" s="36"/>
      <c r="I104" s="198"/>
      <c r="J104" s="36"/>
      <c r="K104" s="36"/>
      <c r="L104" s="39"/>
      <c r="M104" s="235"/>
      <c r="N104" s="236"/>
      <c r="O104" s="227"/>
      <c r="P104" s="227"/>
      <c r="Q104" s="227"/>
      <c r="R104" s="227"/>
      <c r="S104" s="227"/>
      <c r="T104" s="237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T104" s="17" t="s">
        <v>175</v>
      </c>
      <c r="AU104" s="17" t="s">
        <v>75</v>
      </c>
    </row>
    <row r="105" spans="1:65" s="2" customFormat="1" ht="6.95" customHeight="1">
      <c r="A105" s="34"/>
      <c r="B105" s="47"/>
      <c r="C105" s="48"/>
      <c r="D105" s="48"/>
      <c r="E105" s="48"/>
      <c r="F105" s="48"/>
      <c r="G105" s="48"/>
      <c r="H105" s="48"/>
      <c r="I105" s="48"/>
      <c r="J105" s="48"/>
      <c r="K105" s="48"/>
      <c r="L105" s="39"/>
      <c r="M105" s="34"/>
      <c r="O105" s="34"/>
      <c r="P105" s="34"/>
      <c r="Q105" s="34"/>
      <c r="R105" s="34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</sheetData>
  <sheetProtection algorithmName="SHA-512" hashValue="gO3kc9Z2EXC6ObAzoHZ+grY/CH/Emf4qv+A40nEcuke5U88dCxr6U0I5782TL07zzILUUbDTXCjQ2dEkNmgzZg==" saltValue="e+XCqWPa98YXX66KpHEbqHrEpR+PHBArZjXU6cyhFEp5dwleGBQ22VX5bI+MRazxSKRHGxGt1E9OmifQThalvQ==" spinCount="100000" sheet="1" objects="1" scenarios="1" formatColumns="0" formatRows="0" autoFilter="0"/>
  <autoFilter ref="C80:K104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19</vt:i4>
      </vt:variant>
    </vt:vector>
  </HeadingPairs>
  <TitlesOfParts>
    <vt:vector size="29" baseType="lpstr">
      <vt:lpstr>Rekapitulace stavby</vt:lpstr>
      <vt:lpstr>SO01.1 - Oprava osvětlení...</vt:lpstr>
      <vt:lpstr>SO01.2 - Oprava osvětlení...</vt:lpstr>
      <vt:lpstr>SO02.1 - Oprava ostrovníh...</vt:lpstr>
      <vt:lpstr>SO03.1 - Oprava osvětlení...</vt:lpstr>
      <vt:lpstr>SO03.2 - Oprava osvětlení...</vt:lpstr>
      <vt:lpstr>SO04.1 - Oprava osvětlení...</vt:lpstr>
      <vt:lpstr>SO05.1 - Oprava osvětlení...</vt:lpstr>
      <vt:lpstr>VON - Vedlejší ostatní ná...</vt:lpstr>
      <vt:lpstr>Pokyny pro vyplnění</vt:lpstr>
      <vt:lpstr>'Rekapitulace stavby'!Názvy_tisku</vt:lpstr>
      <vt:lpstr>'SO01.1 - Oprava osvětlení...'!Názvy_tisku</vt:lpstr>
      <vt:lpstr>'SO01.2 - Oprava osvětlení...'!Názvy_tisku</vt:lpstr>
      <vt:lpstr>'SO02.1 - Oprava ostrovníh...'!Názvy_tisku</vt:lpstr>
      <vt:lpstr>'SO03.1 - Oprava osvětlení...'!Názvy_tisku</vt:lpstr>
      <vt:lpstr>'SO03.2 - Oprava osvětlení...'!Názvy_tisku</vt:lpstr>
      <vt:lpstr>'SO04.1 - Oprava osvětlení...'!Názvy_tisku</vt:lpstr>
      <vt:lpstr>'SO05.1 - Oprava osvětlení...'!Názvy_tisku</vt:lpstr>
      <vt:lpstr>'VON - Vedlejší ostatní ná...'!Názvy_tisku</vt:lpstr>
      <vt:lpstr>'Pokyny pro vyplnění'!Oblast_tisku</vt:lpstr>
      <vt:lpstr>'Rekapitulace stavby'!Oblast_tisku</vt:lpstr>
      <vt:lpstr>'SO01.1 - Oprava osvětlení...'!Oblast_tisku</vt:lpstr>
      <vt:lpstr>'SO01.2 - Oprava osvětlení...'!Oblast_tisku</vt:lpstr>
      <vt:lpstr>'SO02.1 - Oprava ostrovníh...'!Oblast_tisku</vt:lpstr>
      <vt:lpstr>'SO03.1 - Oprava osvětlení...'!Oblast_tisku</vt:lpstr>
      <vt:lpstr>'SO03.2 - Oprava osvětlení...'!Oblast_tisku</vt:lpstr>
      <vt:lpstr>'SO04.1 - Oprava osvětlení...'!Oblast_tisku</vt:lpstr>
      <vt:lpstr>'SO05.1 - Oprava osvětlení...'!Oblast_tisku</vt:lpstr>
      <vt:lpstr>'VON - Vedlejší ostatní ná...'!Oblast_tisku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Indrák Štěpán, Ing.</dc:creator>
  <cp:lastModifiedBy>Skopal Antonín, Ing.</cp:lastModifiedBy>
  <dcterms:created xsi:type="dcterms:W3CDTF">2022-08-22T11:04:42Z</dcterms:created>
  <dcterms:modified xsi:type="dcterms:W3CDTF">2022-08-23T06:02:45Z</dcterms:modified>
</cp:coreProperties>
</file>